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2" sheetId="2" r:id="rId1"/>
  </sheets>
  <definedNames>
    <definedName name="_xlnm.Print_Titles" localSheetId="0">Лист2!$A:$A,Лист2!$4:$6</definedName>
    <definedName name="_xlnm.Print_Area" localSheetId="0">Лист2!$A$1:$AG$61</definedName>
  </definedNames>
  <calcPr calcId="144525"/>
</workbook>
</file>

<file path=xl/calcChain.xml><?xml version="1.0" encoding="utf-8"?>
<calcChain xmlns="http://schemas.openxmlformats.org/spreadsheetml/2006/main">
  <c r="F59" i="2" l="1"/>
  <c r="F29" i="2"/>
  <c r="AG11" i="2" l="1"/>
  <c r="AB11" i="2"/>
  <c r="W11" i="2"/>
  <c r="R11" i="2"/>
  <c r="M11" i="2"/>
  <c r="G28" i="2"/>
  <c r="F28" i="2"/>
  <c r="E28" i="2"/>
  <c r="D28" i="2"/>
  <c r="AF28" i="2"/>
  <c r="AE28" i="2"/>
  <c r="AD28" i="2"/>
  <c r="AC28" i="2"/>
  <c r="AA28" i="2"/>
  <c r="Z28" i="2"/>
  <c r="Y28" i="2"/>
  <c r="X28" i="2"/>
  <c r="V28" i="2"/>
  <c r="U28" i="2"/>
  <c r="T28" i="2"/>
  <c r="S28" i="2"/>
  <c r="Q28" i="2"/>
  <c r="P28" i="2"/>
  <c r="O28" i="2"/>
  <c r="N28" i="2"/>
  <c r="L28" i="2"/>
  <c r="K28" i="2"/>
  <c r="J28" i="2"/>
  <c r="I28" i="2"/>
  <c r="K25" i="2"/>
  <c r="K24" i="2"/>
  <c r="K23" i="2"/>
  <c r="K22" i="2"/>
  <c r="K21" i="2"/>
  <c r="M34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H60" i="2" l="1"/>
  <c r="E59" i="2"/>
  <c r="E58" i="2" s="1"/>
  <c r="F58" i="2"/>
  <c r="G59" i="2"/>
  <c r="G58" i="2" s="1"/>
  <c r="H59" i="2"/>
  <c r="H58" i="2" s="1"/>
  <c r="I59" i="2"/>
  <c r="I58" i="2" s="1"/>
  <c r="J59" i="2"/>
  <c r="J58" i="2" s="1"/>
  <c r="K59" i="2"/>
  <c r="K58" i="2" s="1"/>
  <c r="L59" i="2"/>
  <c r="L58" i="2" s="1"/>
  <c r="M59" i="2"/>
  <c r="M58" i="2" s="1"/>
  <c r="N59" i="2"/>
  <c r="N58" i="2" s="1"/>
  <c r="O59" i="2"/>
  <c r="O58" i="2" s="1"/>
  <c r="P59" i="2"/>
  <c r="P58" i="2" s="1"/>
  <c r="Q59" i="2"/>
  <c r="Q58" i="2" s="1"/>
  <c r="R59" i="2"/>
  <c r="R58" i="2" s="1"/>
  <c r="S59" i="2"/>
  <c r="S58" i="2" s="1"/>
  <c r="T59" i="2"/>
  <c r="T58" i="2" s="1"/>
  <c r="U59" i="2"/>
  <c r="U58" i="2" s="1"/>
  <c r="V59" i="2"/>
  <c r="V58" i="2" s="1"/>
  <c r="W59" i="2"/>
  <c r="W58" i="2" s="1"/>
  <c r="X59" i="2"/>
  <c r="X58" i="2" s="1"/>
  <c r="Y59" i="2"/>
  <c r="Y58" i="2" s="1"/>
  <c r="Z59" i="2"/>
  <c r="Z58" i="2" s="1"/>
  <c r="AA59" i="2"/>
  <c r="AA58" i="2" s="1"/>
  <c r="AB59" i="2"/>
  <c r="AB58" i="2" s="1"/>
  <c r="AC59" i="2"/>
  <c r="AC58" i="2" s="1"/>
  <c r="AD59" i="2"/>
  <c r="AD58" i="2" s="1"/>
  <c r="AE59" i="2"/>
  <c r="AE58" i="2" s="1"/>
  <c r="AF59" i="2"/>
  <c r="AF58" i="2" s="1"/>
  <c r="AG59" i="2"/>
  <c r="AG58" i="2" s="1"/>
  <c r="D59" i="2"/>
  <c r="D58" i="2" s="1"/>
  <c r="D43" i="2"/>
  <c r="E43" i="2"/>
  <c r="G43" i="2"/>
  <c r="I43" i="2"/>
  <c r="J43" i="2"/>
  <c r="K43" i="2"/>
  <c r="L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M56" i="2"/>
  <c r="M54" i="2"/>
  <c r="M55" i="2"/>
  <c r="M53" i="2"/>
  <c r="M52" i="2"/>
  <c r="M51" i="2"/>
  <c r="M50" i="2"/>
  <c r="M49" i="2"/>
  <c r="M48" i="2"/>
  <c r="M47" i="2"/>
  <c r="M46" i="2"/>
  <c r="M45" i="2"/>
  <c r="M44" i="2"/>
  <c r="M43" i="2" s="1"/>
  <c r="M38" i="2" s="1"/>
  <c r="I41" i="2"/>
  <c r="J41" i="2"/>
  <c r="K41" i="2"/>
  <c r="L41" i="2"/>
  <c r="N41" i="2"/>
  <c r="O41" i="2"/>
  <c r="P41" i="2"/>
  <c r="Q41" i="2"/>
  <c r="S41" i="2"/>
  <c r="T41" i="2"/>
  <c r="U41" i="2"/>
  <c r="V41" i="2"/>
  <c r="X41" i="2"/>
  <c r="Y41" i="2"/>
  <c r="Z41" i="2"/>
  <c r="AA41" i="2"/>
  <c r="AC41" i="2"/>
  <c r="AD41" i="2"/>
  <c r="AE41" i="2"/>
  <c r="AF41" i="2"/>
  <c r="E41" i="2"/>
  <c r="F41" i="2"/>
  <c r="G41" i="2"/>
  <c r="D41" i="2"/>
  <c r="H42" i="2"/>
  <c r="I38" i="2"/>
  <c r="J38" i="2"/>
  <c r="K38" i="2"/>
  <c r="L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E33" i="2"/>
  <c r="F33" i="2"/>
  <c r="G33" i="2"/>
  <c r="I33" i="2"/>
  <c r="J33" i="2"/>
  <c r="K33" i="2"/>
  <c r="L33" i="2"/>
  <c r="N33" i="2"/>
  <c r="O33" i="2"/>
  <c r="P33" i="2"/>
  <c r="Q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D33" i="2"/>
  <c r="E17" i="2"/>
  <c r="F17" i="2"/>
  <c r="G17" i="2"/>
  <c r="I17" i="2"/>
  <c r="J17" i="2"/>
  <c r="K17" i="2"/>
  <c r="L17" i="2"/>
  <c r="N17" i="2"/>
  <c r="O17" i="2"/>
  <c r="P17" i="2"/>
  <c r="Q17" i="2"/>
  <c r="S17" i="2"/>
  <c r="T17" i="2"/>
  <c r="U17" i="2"/>
  <c r="V17" i="2"/>
  <c r="X17" i="2"/>
  <c r="Y17" i="2"/>
  <c r="Z17" i="2"/>
  <c r="AA17" i="2"/>
  <c r="AC17" i="2"/>
  <c r="AD17" i="2"/>
  <c r="AE17" i="2"/>
  <c r="AF17" i="2"/>
  <c r="D17" i="2"/>
  <c r="E16" i="2"/>
  <c r="F16" i="2"/>
  <c r="G16" i="2"/>
  <c r="I16" i="2"/>
  <c r="J16" i="2"/>
  <c r="K16" i="2"/>
  <c r="L16" i="2"/>
  <c r="N16" i="2"/>
  <c r="O16" i="2"/>
  <c r="P16" i="2"/>
  <c r="Q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D16" i="2"/>
  <c r="M12" i="2"/>
  <c r="H12" i="2"/>
  <c r="M25" i="2"/>
  <c r="M26" i="2"/>
  <c r="H25" i="2"/>
  <c r="H26" i="2"/>
  <c r="M31" i="2"/>
  <c r="M32" i="2"/>
  <c r="M35" i="2"/>
  <c r="H30" i="2"/>
  <c r="H31" i="2"/>
  <c r="H32" i="2"/>
  <c r="H34" i="2"/>
  <c r="H35" i="2"/>
  <c r="R35" i="2"/>
  <c r="R31" i="2"/>
  <c r="R32" i="2"/>
  <c r="R34" i="2"/>
  <c r="R33" i="2" s="1"/>
  <c r="R29" i="2"/>
  <c r="R30" i="2"/>
  <c r="R25" i="2"/>
  <c r="R26" i="2"/>
  <c r="R27" i="2"/>
  <c r="R24" i="2"/>
  <c r="R23" i="2"/>
  <c r="R17" i="2" s="1"/>
  <c r="M24" i="2"/>
  <c r="M23" i="2"/>
  <c r="H19" i="2"/>
  <c r="H20" i="2"/>
  <c r="H21" i="2"/>
  <c r="H22" i="2"/>
  <c r="H23" i="2"/>
  <c r="H24" i="2"/>
  <c r="H29" i="2"/>
  <c r="H28" i="2" s="1"/>
  <c r="M19" i="2"/>
  <c r="M20" i="2"/>
  <c r="M21" i="2"/>
  <c r="M22" i="2"/>
  <c r="M18" i="2"/>
  <c r="M17" i="2" s="1"/>
  <c r="H18" i="2"/>
  <c r="H17" i="2" s="1"/>
  <c r="I10" i="2"/>
  <c r="I9" i="2" s="1"/>
  <c r="J10" i="2"/>
  <c r="J9" i="2" s="1"/>
  <c r="K10" i="2"/>
  <c r="K9" i="2" s="1"/>
  <c r="L10" i="2"/>
  <c r="L9" i="2" s="1"/>
  <c r="M10" i="2"/>
  <c r="M9" i="2" s="1"/>
  <c r="H13" i="2"/>
  <c r="H11" i="2"/>
  <c r="H10" i="2" s="1"/>
  <c r="H9" i="2" s="1"/>
  <c r="E13" i="2"/>
  <c r="F13" i="2"/>
  <c r="G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D13" i="2"/>
  <c r="E10" i="2"/>
  <c r="E9" i="2" s="1"/>
  <c r="F10" i="2"/>
  <c r="F9" i="2" s="1"/>
  <c r="G10" i="2"/>
  <c r="G9" i="2" s="1"/>
  <c r="N10" i="2"/>
  <c r="N9" i="2" s="1"/>
  <c r="O10" i="2"/>
  <c r="O9" i="2" s="1"/>
  <c r="P10" i="2"/>
  <c r="P9" i="2" s="1"/>
  <c r="Q10" i="2"/>
  <c r="Q9" i="2" s="1"/>
  <c r="R10" i="2"/>
  <c r="R9" i="2" s="1"/>
  <c r="S10" i="2"/>
  <c r="S9" i="2" s="1"/>
  <c r="T10" i="2"/>
  <c r="T9" i="2" s="1"/>
  <c r="U10" i="2"/>
  <c r="U9" i="2" s="1"/>
  <c r="V10" i="2"/>
  <c r="V9" i="2" s="1"/>
  <c r="W10" i="2"/>
  <c r="W9" i="2" s="1"/>
  <c r="X10" i="2"/>
  <c r="X9" i="2" s="1"/>
  <c r="Y10" i="2"/>
  <c r="Y9" i="2" s="1"/>
  <c r="Z10" i="2"/>
  <c r="Z9" i="2" s="1"/>
  <c r="AA10" i="2"/>
  <c r="AA9" i="2" s="1"/>
  <c r="AB10" i="2"/>
  <c r="AB9" i="2" s="1"/>
  <c r="AC10" i="2"/>
  <c r="AC9" i="2" s="1"/>
  <c r="AD10" i="2"/>
  <c r="AD9" i="2" s="1"/>
  <c r="AE10" i="2"/>
  <c r="AE9" i="2" s="1"/>
  <c r="AF10" i="2"/>
  <c r="AF9" i="2" s="1"/>
  <c r="AG10" i="2"/>
  <c r="AG9" i="2" s="1"/>
  <c r="D10" i="2"/>
  <c r="D9" i="2"/>
  <c r="M30" i="2"/>
  <c r="M29" i="2"/>
  <c r="R28" i="2" l="1"/>
  <c r="M28" i="2"/>
  <c r="D38" i="2"/>
  <c r="D7" i="2" s="1"/>
  <c r="G38" i="2"/>
  <c r="E3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Q7" i="2"/>
  <c r="P7" i="2"/>
  <c r="O7" i="2"/>
  <c r="N7" i="2"/>
  <c r="L7" i="2"/>
  <c r="K7" i="2"/>
  <c r="J7" i="2"/>
  <c r="I7" i="2"/>
  <c r="E7" i="2"/>
  <c r="H53" i="2"/>
  <c r="G7" i="2"/>
  <c r="H41" i="2"/>
  <c r="R16" i="2"/>
  <c r="R7" i="2" s="1"/>
  <c r="H33" i="2"/>
  <c r="H16" i="2" s="1"/>
  <c r="M33" i="2"/>
  <c r="M16" i="2"/>
  <c r="M7" i="2" s="1"/>
  <c r="H52" i="2" l="1"/>
  <c r="H51" i="2" l="1"/>
  <c r="H50" i="2" l="1"/>
  <c r="H49" i="2" l="1"/>
  <c r="H48" i="2" l="1"/>
  <c r="H47" i="2" l="1"/>
  <c r="H46" i="2" l="1"/>
  <c r="H45" i="2" l="1"/>
  <c r="F43" i="2" l="1"/>
  <c r="F38" i="2" s="1"/>
  <c r="F7" i="2" s="1"/>
  <c r="H44" i="2"/>
  <c r="H43" i="2" s="1"/>
  <c r="H38" i="2" s="1"/>
  <c r="H7" i="2" s="1"/>
</calcChain>
</file>

<file path=xl/comments1.xml><?xml version="1.0" encoding="utf-8"?>
<comments xmlns="http://schemas.openxmlformats.org/spreadsheetml/2006/main">
  <authors>
    <author>Автор</author>
  </authors>
  <commentList>
    <comment ref="K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118 
Госэкспертиза
295 ПСД
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535 т.руб. госэкспертиза
1362 ПСД
</t>
        </r>
      </text>
    </comment>
    <comment ref="K2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268 Госэкспертиза
681 ПСД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118 
Госэкспертиза
295 ПСД
</t>
        </r>
      </text>
    </comment>
    <comment ref="K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535 т.руб. госэкспертиза
1362 ПСД
</t>
        </r>
      </text>
    </comment>
    <comment ref="K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Госэкспертиза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700 - Госэкспертиза , 1600 - оплата по контракту ПСД
</t>
        </r>
      </text>
    </comment>
  </commentList>
</comments>
</file>

<file path=xl/sharedStrings.xml><?xml version="1.0" encoding="utf-8"?>
<sst xmlns="http://schemas.openxmlformats.org/spreadsheetml/2006/main" count="170" uniqueCount="72">
  <si>
    <t>Сумма финансирования (тыс.руб.)</t>
  </si>
  <si>
    <t>2020 год</t>
  </si>
  <si>
    <t>Всего</t>
  </si>
  <si>
    <t>2021 год</t>
  </si>
  <si>
    <t>2022 год</t>
  </si>
  <si>
    <t>ФБ</t>
  </si>
  <si>
    <t>РБ</t>
  </si>
  <si>
    <t>ВБ</t>
  </si>
  <si>
    <t>1.2. Софинансирование расходных обязательств, связанных со строительством жилья, предоставляемого по договору найма жилого помещения</t>
  </si>
  <si>
    <t>1.1. Предоставление субсидий гражданам на строительство или приобретение жилья</t>
  </si>
  <si>
    <t>2. Содействие занятости сельского населения</t>
  </si>
  <si>
    <t>2.2. Возмещение индивидуальным предпринимателям и организациям независимо от их организационно-правовой формы, являющимися сельскохозяйственными товаропроизводителями (кроме граждан, ведущих личное подсобное хозяйство), осуществляющим свою деятельность на сельских территориях, до 30% фактически понесенных в году предоставления субсидии затрат, связанных с оплатой труда и проживанием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практики.</t>
  </si>
  <si>
    <t>3. Развитие инженерной инфраструктуры на сельских территориях</t>
  </si>
  <si>
    <t>3.1. Развитие газификации на сельских территориях</t>
  </si>
  <si>
    <t>3.2. Развитие водоснабжения на сельских территориях</t>
  </si>
  <si>
    <t>3.3. Реализация проектов комплексного обустройства площадок расположенных на сельских территориях, под компактную жилищную застройку</t>
  </si>
  <si>
    <t>х</t>
  </si>
  <si>
    <t>4. Развитие транспортной ифраструктуры на сельских территориях</t>
  </si>
  <si>
    <t>5. Благоустройство сельских территорий</t>
  </si>
  <si>
    <t>5.1. 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</t>
  </si>
  <si>
    <t>6. Современный облик сельских территорий</t>
  </si>
  <si>
    <t>Городское поселение Покровское</t>
  </si>
  <si>
    <t>2023 год</t>
  </si>
  <si>
    <t>2024 год</t>
  </si>
  <si>
    <t>2025 год</t>
  </si>
  <si>
    <t>Ретинское сельское поселение</t>
  </si>
  <si>
    <t>Владимировское сельское поселение</t>
  </si>
  <si>
    <t>Дросковское сельское поселение</t>
  </si>
  <si>
    <t>Березовское сельское поселение</t>
  </si>
  <si>
    <t>3.1.4. Строительство "Газораспределительные сети д. Чибисовка Покровского района Орловской области"</t>
  </si>
  <si>
    <t>3.1.5. Строительство "Газораспределительные сети д. 1-я Муратово Покровского района Орловской области"</t>
  </si>
  <si>
    <t>Верхнежерновское сельское поселение</t>
  </si>
  <si>
    <t>3.2.2. Строительство "Сети водоснабжения д.Шалимовка Покровского района Орловской области</t>
  </si>
  <si>
    <t>1.1.1.Улучшение жилищных условий граждан, проживающих на сельских территориях</t>
  </si>
  <si>
    <t xml:space="preserve">Наименование </t>
  </si>
  <si>
    <t>1. Развитие жилищного строительства на сельских территориях и повышение уровня благоустройства домовладений, всего</t>
  </si>
  <si>
    <t>Сельское поселение, организация</t>
  </si>
  <si>
    <t xml:space="preserve">2.1. Возмещение индивидуальным предпринимателям и организациям независимо от их организационно-правовой формы, являющимися сельскохозяйственными товаропроизводителями (кроме граждан, ведущих личное подсобное хозяйство) осуществляющим деятельность на сельских территориях, до 30% фактически понесенных в году предоставления субсидии затрат по заключенным с работниками ученическим договорам, проходящими обучение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Федерации. При этом общий срок предоставления государственной поддержки в отношении каждого работника не должен превышать 60 месяцев.
</t>
  </si>
  <si>
    <t>3.1.2. Проведение госэкспертизы  на строительство "Сети газоснабжения д. Башкатово Покровского района Орловской области</t>
  </si>
  <si>
    <t>3.1.1. Проведение госэкспертизы на строительство "Сети газоснабжения д. Петровка Покровского района Орловской области</t>
  </si>
  <si>
    <t>3.1.3. Проведение госэкспертизы на строительство "Сети газоснабжения д. Раевка Покровского района Орловской области</t>
  </si>
  <si>
    <t>3.2.1 Проведение госэкспертизы на строительство "Сети водоснабжения с. Федоровка, д.Тростниково Покровского района Орловской области</t>
  </si>
  <si>
    <t>3.1.6. Строительство "Газораспределительные сети д. Беречка Покровского района Орловской области"</t>
  </si>
  <si>
    <t>3.1.7. Строительство "Газораспределительные сети д. Соломатовка Покровского района Орловской области"</t>
  </si>
  <si>
    <t>Ивановское сельское поселение</t>
  </si>
  <si>
    <t>3.1.8. Строительство "Газораспределительные сети д. Верхососенье Центральное Покровского района Орловской области"</t>
  </si>
  <si>
    <t>Верхососенское сельское поселение</t>
  </si>
  <si>
    <t>3.1.9. Строительство "Сети газоснабжения д. Ивановка Покровского района Орловской области"</t>
  </si>
  <si>
    <t>Столбецкое сельское поселение</t>
  </si>
  <si>
    <t>3.2.4. Строительство "Сети водоснабжения с. Успенское, д. Николаевка, д. Журавец Покровского района Орловской области</t>
  </si>
  <si>
    <t>Журавецкое сельское поселение</t>
  </si>
  <si>
    <t>3.3.1. Инженерная инфраструктура участка малоэтажной застройки по адресу: пгт. Покровское, микрорайон «Эдельвейс»</t>
  </si>
  <si>
    <t>3.3.2. Инженерная инфраструктура участка малоэтажной и среднеэтажной застройки по адресу ул. Парковая пгт. Покровское</t>
  </si>
  <si>
    <t>5.2. Организация освещения территории, в том числе с использованием энергосберегающих технологий, включая архитектурную подсветку зданий, строений, сооруженийорганизацию освещения территории, в том числе с использованием энергосберегающих технологий, включая архитектурную подсветку зданий, строений, сооружений</t>
  </si>
  <si>
    <t>5.3. Организация пешеходных коммуникаций и уличных дорог, обустройство территории в целях обеспечения беспрепятственного передвижения инвалидов и других маломобильных групп населения, организацию ливневых стоковорганизацию пешеходных коммуникаций и уличных дорог, обустройство территории в целях обеспечения беспрепятственного передвижения инвалидов и других маломобильных групп населения, организацию ливневых стоков</t>
  </si>
  <si>
    <t>5.4. Обустройство общественных колодцев и водоразборных колонок, мест размещения твердых коммунальных отходов, обеспечивающих раздельный сбор мусора</t>
  </si>
  <si>
    <t>5.5. Сохранение и восстановление природных ландшафтов и историко-культурных памятников</t>
  </si>
  <si>
    <t>Городское поселение покровское</t>
  </si>
  <si>
    <t xml:space="preserve">5.3.1. Организация пешеходных коммуникаций, в том числе тротуаров, аллей, дорожек, тропинок  Парка Победы в пгт. Покровское
</t>
  </si>
  <si>
    <t>5.4.1. Обустройство  мест размещения твердых коммунальных отходов, обеспечивающих раздельный сбор мусора</t>
  </si>
  <si>
    <t>Вышнетуровецкое сельское поселение</t>
  </si>
  <si>
    <t>Даниловское сельское поселение</t>
  </si>
  <si>
    <t>Моховское сельское поселение</t>
  </si>
  <si>
    <t>Топковкое сельское поселение</t>
  </si>
  <si>
    <t>6.1.1. Строительство "Комплекс плоскостные физкультурно-спортивные сооружения пгт. Покровское Покровского района Орловской области"</t>
  </si>
  <si>
    <t>6.1. Разработка и реализация инициативных проектов комплексного развития сельских территорий с учетом интересов населения, бизнес-сообщества, проживающих и ведущих свою деятельность на сельских территориях, прошедших отбор на основе методики, с учетом уровня развития сельских территорий и определение целей реализации заявляемого проекта, его потенциальный социально-экономический эффект.</t>
  </si>
  <si>
    <t>МБ</t>
  </si>
  <si>
    <t>Ед.изм.</t>
  </si>
  <si>
    <t>тыс.руб</t>
  </si>
  <si>
    <t>Мероприятия проекта муниципальной программы Комплексное развитие сельских территорий Покровского района Орловской области на 2020-2025 годы"</t>
  </si>
  <si>
    <t>Всего по проекту программы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</si>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</sst>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3" borderId="0" xfId="0" applyFont="1" applyFill="1" applyAlignment="1">
      <alignment horizontal="center" wrapText="1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49" fontId="3" fillId="3" borderId="0" xfId="0" applyNumberFormat="1" applyFont="1" applyFill="1"/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43" fontId="1" fillId="3" borderId="1" xfId="0" applyNumberFormat="1" applyFont="1" applyFill="1" applyBorder="1" applyAlignment="1">
      <alignment wrapText="1"/>
    </xf>
    <xf numFmtId="43" fontId="4" fillId="3" borderId="1" xfId="0" applyNumberFormat="1" applyFont="1" applyFill="1" applyBorder="1" applyAlignment="1">
      <alignment wrapText="1"/>
    </xf>
    <xf numFmtId="43" fontId="3" fillId="3" borderId="1" xfId="0" applyNumberFormat="1" applyFont="1" applyFill="1" applyBorder="1" applyAlignment="1">
      <alignment wrapText="1"/>
    </xf>
    <xf numFmtId="43" fontId="6" fillId="3" borderId="1" xfId="0" applyNumberFormat="1" applyFont="1" applyFill="1" applyBorder="1" applyAlignment="1">
      <alignment wrapText="1"/>
    </xf>
    <xf numFmtId="43" fontId="3" fillId="3" borderId="1" xfId="0" applyNumberFormat="1" applyFont="1" applyFill="1" applyBorder="1"/>
    <xf numFmtId="43" fontId="1" fillId="3" borderId="1" xfId="0" applyNumberFormat="1" applyFont="1" applyFill="1" applyBorder="1"/>
    <xf numFmtId="43" fontId="3" fillId="3" borderId="8" xfId="0" applyNumberFormat="1" applyFont="1" applyFill="1" applyBorder="1" applyAlignment="1">
      <alignment wrapText="1"/>
    </xf>
    <xf numFmtId="43" fontId="3" fillId="3" borderId="10" xfId="0" applyNumberFormat="1" applyFont="1" applyFill="1" applyBorder="1" applyAlignment="1">
      <alignment wrapText="1"/>
    </xf>
    <xf numFmtId="43" fontId="3" fillId="3" borderId="9" xfId="0" applyNumberFormat="1" applyFont="1" applyFill="1" applyBorder="1" applyAlignment="1">
      <alignment wrapText="1"/>
    </xf>
    <xf numFmtId="43" fontId="3" fillId="3" borderId="12" xfId="0" applyNumberFormat="1" applyFont="1" applyFill="1" applyBorder="1" applyAlignment="1">
      <alignment wrapText="1"/>
    </xf>
    <xf numFmtId="43" fontId="3" fillId="3" borderId="15" xfId="0" applyNumberFormat="1" applyFont="1" applyFill="1" applyBorder="1" applyAlignment="1">
      <alignment wrapText="1"/>
    </xf>
    <xf numFmtId="43" fontId="1" fillId="3" borderId="8" xfId="0" applyNumberFormat="1" applyFont="1" applyFill="1" applyBorder="1" applyAlignment="1">
      <alignment wrapText="1"/>
    </xf>
    <xf numFmtId="43" fontId="1" fillId="3" borderId="10" xfId="0" applyNumberFormat="1" applyFont="1" applyFill="1" applyBorder="1" applyAlignment="1">
      <alignment wrapText="1"/>
    </xf>
    <xf numFmtId="43" fontId="1" fillId="3" borderId="9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43" fontId="4" fillId="3" borderId="8" xfId="0" applyNumberFormat="1" applyFont="1" applyFill="1" applyBorder="1" applyAlignment="1">
      <alignment wrapText="1"/>
    </xf>
    <xf numFmtId="43" fontId="4" fillId="3" borderId="9" xfId="0" applyNumberFormat="1" applyFont="1" applyFill="1" applyBorder="1" applyAlignment="1">
      <alignment wrapText="1"/>
    </xf>
    <xf numFmtId="43" fontId="3" fillId="3" borderId="4" xfId="0" applyNumberFormat="1" applyFont="1" applyFill="1" applyBorder="1" applyAlignment="1">
      <alignment wrapText="1"/>
    </xf>
    <xf numFmtId="43" fontId="6" fillId="3" borderId="4" xfId="0" applyNumberFormat="1" applyFont="1" applyFill="1" applyBorder="1" applyAlignment="1">
      <alignment wrapText="1"/>
    </xf>
    <xf numFmtId="0" fontId="4" fillId="3" borderId="0" xfId="0" applyFont="1" applyFill="1"/>
    <xf numFmtId="43" fontId="1" fillId="3" borderId="2" xfId="0" applyNumberFormat="1" applyFont="1" applyFill="1" applyBorder="1"/>
    <xf numFmtId="0" fontId="4" fillId="3" borderId="8" xfId="0" applyFont="1" applyFill="1" applyBorder="1" applyAlignment="1">
      <alignment horizontal="center" vertical="center" wrapText="1"/>
    </xf>
    <xf numFmtId="43" fontId="4" fillId="3" borderId="11" xfId="0" applyNumberFormat="1" applyFont="1" applyFill="1" applyBorder="1" applyAlignment="1">
      <alignment wrapText="1"/>
    </xf>
    <xf numFmtId="43" fontId="4" fillId="3" borderId="14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43" fontId="4" fillId="3" borderId="13" xfId="0" applyNumberFormat="1" applyFont="1" applyFill="1" applyBorder="1" applyAlignment="1">
      <alignment wrapText="1"/>
    </xf>
    <xf numFmtId="43" fontId="4" fillId="3" borderId="16" xfId="0" applyNumberFormat="1" applyFont="1" applyFill="1" applyBorder="1" applyAlignment="1">
      <alignment wrapText="1"/>
    </xf>
    <xf numFmtId="43" fontId="1" fillId="3" borderId="15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43" fontId="4" fillId="3" borderId="1" xfId="0" applyNumberFormat="1" applyFont="1" applyFill="1" applyBorder="1"/>
    <xf numFmtId="0" fontId="7" fillId="3" borderId="0" xfId="0" applyFont="1" applyFill="1" applyAlignment="1">
      <alignment horizontal="center" wrapText="1"/>
    </xf>
    <xf numFmtId="43" fontId="1" fillId="4" borderId="1" xfId="0" applyNumberFormat="1" applyFont="1" applyFill="1" applyBorder="1" applyAlignment="1">
      <alignment wrapText="1"/>
    </xf>
    <xf numFmtId="43" fontId="4" fillId="4" borderId="8" xfId="0" applyNumberFormat="1" applyFont="1" applyFill="1" applyBorder="1" applyAlignment="1">
      <alignment wrapText="1"/>
    </xf>
    <xf numFmtId="43" fontId="3" fillId="4" borderId="10" xfId="0" applyNumberFormat="1" applyFont="1" applyFill="1" applyBorder="1" applyAlignment="1">
      <alignment wrapText="1"/>
    </xf>
    <xf numFmtId="43" fontId="4" fillId="4" borderId="9" xfId="0" applyNumberFormat="1" applyFont="1" applyFill="1" applyBorder="1" applyAlignment="1">
      <alignment wrapText="1"/>
    </xf>
    <xf numFmtId="43" fontId="3" fillId="4" borderId="8" xfId="0" applyNumberFormat="1" applyFont="1" applyFill="1" applyBorder="1" applyAlignment="1">
      <alignment wrapText="1"/>
    </xf>
    <xf numFmtId="43" fontId="3" fillId="4" borderId="9" xfId="0" applyNumberFormat="1" applyFont="1" applyFill="1" applyBorder="1" applyAlignment="1">
      <alignment wrapText="1"/>
    </xf>
    <xf numFmtId="43" fontId="4" fillId="4" borderId="1" xfId="0" applyNumberFormat="1" applyFont="1" applyFill="1" applyBorder="1" applyAlignment="1">
      <alignment wrapText="1"/>
    </xf>
    <xf numFmtId="43" fontId="3" fillId="4" borderId="1" xfId="0" applyNumberFormat="1" applyFont="1" applyFill="1" applyBorder="1" applyAlignment="1">
      <alignment wrapText="1"/>
    </xf>
    <xf numFmtId="43" fontId="3" fillId="4" borderId="1" xfId="0" applyNumberFormat="1" applyFont="1" applyFill="1" applyBorder="1"/>
    <xf numFmtId="43" fontId="1" fillId="4" borderId="2" xfId="0" applyNumberFormat="1" applyFont="1" applyFill="1" applyBorder="1"/>
    <xf numFmtId="43" fontId="1" fillId="4" borderId="1" xfId="0" applyNumberFormat="1" applyFont="1" applyFill="1" applyBorder="1"/>
    <xf numFmtId="43" fontId="4" fillId="4" borderId="1" xfId="0" applyNumberFormat="1" applyFont="1" applyFill="1" applyBorder="1"/>
    <xf numFmtId="43" fontId="3" fillId="4" borderId="4" xfId="0" applyNumberFormat="1" applyFont="1" applyFill="1" applyBorder="1" applyAlignment="1">
      <alignment wrapText="1"/>
    </xf>
    <xf numFmtId="43" fontId="1" fillId="4" borderId="10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43" fontId="6" fillId="4" borderId="1" xfId="0" applyNumberFormat="1" applyFont="1" applyFill="1" applyBorder="1" applyAlignment="1">
      <alignment wrapText="1"/>
    </xf>
    <xf numFmtId="43" fontId="6" fillId="4" borderId="4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3" borderId="6" xfId="0" applyFont="1" applyFill="1" applyBorder="1"/>
    <xf numFmtId="43" fontId="1" fillId="3" borderId="25" xfId="0" applyNumberFormat="1" applyFont="1" applyFill="1" applyBorder="1" applyAlignment="1">
      <alignment wrapText="1"/>
    </xf>
    <xf numFmtId="0" fontId="4" fillId="3" borderId="27" xfId="0" applyFont="1" applyFill="1" applyBorder="1" applyAlignment="1">
      <alignment horizontal="left" vertical="center" wrapText="1"/>
    </xf>
    <xf numFmtId="43" fontId="4" fillId="3" borderId="28" xfId="0" applyNumberFormat="1" applyFont="1" applyFill="1" applyBorder="1" applyAlignment="1">
      <alignment wrapText="1"/>
    </xf>
    <xf numFmtId="0" fontId="3" fillId="3" borderId="29" xfId="0" applyFont="1" applyFill="1" applyBorder="1" applyAlignment="1">
      <alignment horizontal="left" vertical="center" wrapText="1"/>
    </xf>
    <xf numFmtId="43" fontId="1" fillId="3" borderId="30" xfId="0" applyNumberFormat="1" applyFont="1" applyFill="1" applyBorder="1" applyAlignment="1">
      <alignment wrapText="1"/>
    </xf>
    <xf numFmtId="0" fontId="4" fillId="3" borderId="31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wrapText="1"/>
    </xf>
    <xf numFmtId="43" fontId="3" fillId="3" borderId="28" xfId="0" applyNumberFormat="1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43" fontId="3" fillId="3" borderId="33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3" fontId="4" fillId="3" borderId="25" xfId="0" applyNumberFormat="1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43" fontId="3" fillId="3" borderId="25" xfId="0" applyNumberFormat="1" applyFont="1" applyFill="1" applyBorder="1" applyAlignment="1">
      <alignment wrapText="1"/>
    </xf>
    <xf numFmtId="0" fontId="3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wrapText="1"/>
    </xf>
    <xf numFmtId="0" fontId="3" fillId="3" borderId="24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43" fontId="1" fillId="3" borderId="25" xfId="0" applyNumberFormat="1" applyFont="1" applyFill="1" applyBorder="1"/>
    <xf numFmtId="43" fontId="1" fillId="3" borderId="34" xfId="0" applyNumberFormat="1" applyFont="1" applyFill="1" applyBorder="1"/>
    <xf numFmtId="0" fontId="4" fillId="3" borderId="24" xfId="0" applyFont="1" applyFill="1" applyBorder="1" applyAlignment="1">
      <alignment vertical="center" wrapText="1"/>
    </xf>
    <xf numFmtId="43" fontId="6" fillId="3" borderId="35" xfId="0" applyNumberFormat="1" applyFont="1" applyFill="1" applyBorder="1" applyAlignment="1">
      <alignment wrapText="1"/>
    </xf>
    <xf numFmtId="0" fontId="7" fillId="3" borderId="32" xfId="0" applyFont="1" applyFill="1" applyBorder="1" applyAlignment="1">
      <alignment wrapText="1"/>
    </xf>
    <xf numFmtId="43" fontId="4" fillId="3" borderId="25" xfId="0" applyNumberFormat="1" applyFont="1" applyFill="1" applyBorder="1"/>
    <xf numFmtId="0" fontId="1" fillId="3" borderId="34" xfId="0" applyFont="1" applyFill="1" applyBorder="1" applyAlignment="1">
      <alignment wrapText="1"/>
    </xf>
    <xf numFmtId="0" fontId="7" fillId="3" borderId="22" xfId="0" applyFont="1" applyFill="1" applyBorder="1" applyAlignment="1">
      <alignment horizontal="left" vertical="center" wrapText="1"/>
    </xf>
    <xf numFmtId="43" fontId="1" fillId="3" borderId="4" xfId="0" applyNumberFormat="1" applyFont="1" applyFill="1" applyBorder="1" applyAlignment="1">
      <alignment wrapText="1"/>
    </xf>
    <xf numFmtId="43" fontId="1" fillId="4" borderId="4" xfId="0" applyNumberFormat="1" applyFont="1" applyFill="1" applyBorder="1" applyAlignment="1">
      <alignment wrapText="1"/>
    </xf>
    <xf numFmtId="43" fontId="1" fillId="3" borderId="35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right" wrapText="1"/>
    </xf>
    <xf numFmtId="0" fontId="3" fillId="3" borderId="26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43" fontId="7" fillId="2" borderId="37" xfId="0" applyNumberFormat="1" applyFont="1" applyFill="1" applyBorder="1" applyAlignment="1">
      <alignment horizontal="center" wrapText="1"/>
    </xf>
    <xf numFmtId="43" fontId="7" fillId="2" borderId="38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0" fillId="2" borderId="36" xfId="0" applyFont="1" applyFill="1" applyBorder="1" applyAlignment="1">
      <alignment horizontal="left" wrapText="1"/>
    </xf>
    <xf numFmtId="0" fontId="11" fillId="3" borderId="0" xfId="0" applyFont="1" applyFill="1" applyAlignment="1">
      <alignment wrapText="1"/>
    </xf>
    <xf numFmtId="0" fontId="10" fillId="3" borderId="40" xfId="0" applyFont="1" applyFill="1" applyBorder="1" applyAlignment="1">
      <alignment horizontal="left" wrapText="1"/>
    </xf>
    <xf numFmtId="0" fontId="7" fillId="3" borderId="41" xfId="0" applyFont="1" applyFill="1" applyBorder="1" applyAlignment="1">
      <alignment horizontal="center" wrapText="1"/>
    </xf>
    <xf numFmtId="43" fontId="7" fillId="3" borderId="41" xfId="0" applyNumberFormat="1" applyFont="1" applyFill="1" applyBorder="1" applyAlignment="1">
      <alignment horizontal="center" wrapText="1"/>
    </xf>
    <xf numFmtId="43" fontId="7" fillId="3" borderId="4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00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65"/>
  <sheetViews>
    <sheetView tabSelected="1" view="pageBreakPreview" zoomScale="60" zoomScaleNormal="68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A10" sqref="A10"/>
    </sheetView>
  </sheetViews>
  <sheetFormatPr defaultRowHeight="18.75" outlineLevelRow="1" outlineLevelCol="1" x14ac:dyDescent="0.3"/>
  <cols>
    <col min="1" max="1" width="117.42578125" style="2" customWidth="1"/>
    <col min="2" max="2" width="31" style="18" customWidth="1" outlineLevel="1"/>
    <col min="3" max="3" width="13.42578125" style="18" customWidth="1" outlineLevel="1"/>
    <col min="4" max="7" width="16.7109375" style="2" customWidth="1" outlineLevel="1"/>
    <col min="8" max="8" width="20" style="3" customWidth="1" outlineLevel="1"/>
    <col min="9" max="9" width="18.42578125" style="2" customWidth="1" outlineLevel="1"/>
    <col min="10" max="10" width="16.7109375" style="2" customWidth="1" outlineLevel="1"/>
    <col min="11" max="11" width="17.7109375" style="2" customWidth="1" outlineLevel="1"/>
    <col min="12" max="12" width="16.7109375" style="2" customWidth="1" outlineLevel="1" collapsed="1"/>
    <col min="13" max="13" width="19.7109375" style="3" customWidth="1" outlineLevel="1"/>
    <col min="14" max="14" width="19" style="2" customWidth="1"/>
    <col min="15" max="17" width="16.7109375" style="2" customWidth="1"/>
    <col min="18" max="18" width="19.5703125" style="3" customWidth="1"/>
    <col min="19" max="22" width="16.7109375" style="2" customWidth="1"/>
    <col min="23" max="23" width="16.7109375" style="3" customWidth="1"/>
    <col min="24" max="27" width="16.7109375" style="2" customWidth="1"/>
    <col min="28" max="28" width="16.7109375" style="3" customWidth="1"/>
    <col min="29" max="32" width="16.7109375" style="2" customWidth="1"/>
    <col min="33" max="33" width="16.7109375" style="3" customWidth="1"/>
    <col min="34" max="16384" width="9.140625" style="2"/>
  </cols>
  <sheetData>
    <row r="2" spans="1:33" ht="54" customHeight="1" x14ac:dyDescent="0.3">
      <c r="A2" s="1"/>
      <c r="B2" s="125" t="s">
        <v>69</v>
      </c>
      <c r="C2" s="125"/>
      <c r="D2" s="125"/>
      <c r="E2" s="125"/>
      <c r="F2" s="125"/>
      <c r="G2" s="125"/>
      <c r="H2" s="125"/>
      <c r="I2" s="125"/>
      <c r="J2" s="52"/>
      <c r="K2" s="52"/>
      <c r="L2" s="52"/>
      <c r="M2" s="52"/>
      <c r="N2" s="52"/>
      <c r="O2" s="52"/>
      <c r="P2" s="52"/>
      <c r="Q2" s="1"/>
      <c r="R2" s="1"/>
    </row>
    <row r="3" spans="1:33" ht="19.5" thickBot="1" x14ac:dyDescent="0.35"/>
    <row r="4" spans="1:33" s="4" customFormat="1" ht="28.5" customHeight="1" x14ac:dyDescent="0.3">
      <c r="A4" s="117" t="s">
        <v>34</v>
      </c>
      <c r="B4" s="113" t="s">
        <v>36</v>
      </c>
      <c r="C4" s="113" t="s">
        <v>67</v>
      </c>
      <c r="D4" s="119" t="s">
        <v>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</row>
    <row r="5" spans="1:33" s="4" customFormat="1" ht="19.5" customHeight="1" x14ac:dyDescent="0.3">
      <c r="A5" s="118"/>
      <c r="B5" s="114"/>
      <c r="C5" s="114"/>
      <c r="D5" s="110" t="s">
        <v>1</v>
      </c>
      <c r="E5" s="111"/>
      <c r="F5" s="111"/>
      <c r="G5" s="111"/>
      <c r="H5" s="112"/>
      <c r="I5" s="110" t="s">
        <v>3</v>
      </c>
      <c r="J5" s="111"/>
      <c r="K5" s="111"/>
      <c r="L5" s="111"/>
      <c r="M5" s="112"/>
      <c r="N5" s="122" t="s">
        <v>4</v>
      </c>
      <c r="O5" s="123"/>
      <c r="P5" s="123"/>
      <c r="Q5" s="123"/>
      <c r="R5" s="124"/>
      <c r="S5" s="110" t="s">
        <v>22</v>
      </c>
      <c r="T5" s="111"/>
      <c r="U5" s="111"/>
      <c r="V5" s="111"/>
      <c r="W5" s="112"/>
      <c r="X5" s="110" t="s">
        <v>23</v>
      </c>
      <c r="Y5" s="111"/>
      <c r="Z5" s="111"/>
      <c r="AA5" s="111"/>
      <c r="AB5" s="112"/>
      <c r="AC5" s="110" t="s">
        <v>24</v>
      </c>
      <c r="AD5" s="111"/>
      <c r="AE5" s="111"/>
      <c r="AF5" s="111"/>
      <c r="AG5" s="116"/>
    </row>
    <row r="6" spans="1:33" s="4" customFormat="1" ht="19.5" customHeight="1" thickBot="1" x14ac:dyDescent="0.35">
      <c r="A6" s="118"/>
      <c r="B6" s="114"/>
      <c r="C6" s="115"/>
      <c r="D6" s="70" t="s">
        <v>5</v>
      </c>
      <c r="E6" s="70" t="s">
        <v>6</v>
      </c>
      <c r="F6" s="70" t="s">
        <v>66</v>
      </c>
      <c r="G6" s="70" t="s">
        <v>7</v>
      </c>
      <c r="H6" s="70" t="s">
        <v>2</v>
      </c>
      <c r="I6" s="70" t="s">
        <v>5</v>
      </c>
      <c r="J6" s="70" t="s">
        <v>6</v>
      </c>
      <c r="K6" s="70" t="s">
        <v>66</v>
      </c>
      <c r="L6" s="70" t="s">
        <v>7</v>
      </c>
      <c r="M6" s="70" t="s">
        <v>2</v>
      </c>
      <c r="N6" s="70" t="s">
        <v>5</v>
      </c>
      <c r="O6" s="70" t="s">
        <v>6</v>
      </c>
      <c r="P6" s="70" t="s">
        <v>66</v>
      </c>
      <c r="Q6" s="70" t="s">
        <v>7</v>
      </c>
      <c r="R6" s="70" t="s">
        <v>2</v>
      </c>
      <c r="S6" s="70" t="s">
        <v>5</v>
      </c>
      <c r="T6" s="70" t="s">
        <v>6</v>
      </c>
      <c r="U6" s="70" t="s">
        <v>66</v>
      </c>
      <c r="V6" s="70" t="s">
        <v>7</v>
      </c>
      <c r="W6" s="70" t="s">
        <v>2</v>
      </c>
      <c r="X6" s="70" t="s">
        <v>5</v>
      </c>
      <c r="Y6" s="70" t="s">
        <v>6</v>
      </c>
      <c r="Z6" s="70" t="s">
        <v>66</v>
      </c>
      <c r="AA6" s="70" t="s">
        <v>7</v>
      </c>
      <c r="AB6" s="70" t="s">
        <v>2</v>
      </c>
      <c r="AC6" s="70" t="s">
        <v>5</v>
      </c>
      <c r="AD6" s="70" t="s">
        <v>6</v>
      </c>
      <c r="AE6" s="70" t="s">
        <v>66</v>
      </c>
      <c r="AF6" s="70" t="s">
        <v>7</v>
      </c>
      <c r="AG6" s="100" t="s">
        <v>2</v>
      </c>
    </row>
    <row r="7" spans="1:33" s="129" customFormat="1" ht="38.25" customHeight="1" thickBot="1" x14ac:dyDescent="0.35">
      <c r="A7" s="130" t="s">
        <v>70</v>
      </c>
      <c r="B7" s="126" t="s">
        <v>16</v>
      </c>
      <c r="C7" s="126" t="s">
        <v>68</v>
      </c>
      <c r="D7" s="127">
        <f>D9+D16+D36+D38+D58</f>
        <v>7299.1371849999996</v>
      </c>
      <c r="E7" s="127">
        <f t="shared" ref="E7:AG7" si="0">E9+E16+E36+E38+E58</f>
        <v>384.16511499999996</v>
      </c>
      <c r="F7" s="127">
        <f t="shared" si="0"/>
        <v>9279.0644499999999</v>
      </c>
      <c r="G7" s="127">
        <f t="shared" si="0"/>
        <v>1749.8222499999999</v>
      </c>
      <c r="H7" s="127">
        <f t="shared" si="0"/>
        <v>18712.188999999998</v>
      </c>
      <c r="I7" s="127">
        <f t="shared" si="0"/>
        <v>94561.551470000006</v>
      </c>
      <c r="J7" s="127">
        <f t="shared" si="0"/>
        <v>4989.1111299999993</v>
      </c>
      <c r="K7" s="127">
        <f t="shared" si="0"/>
        <v>16223.075899999998</v>
      </c>
      <c r="L7" s="127">
        <f t="shared" si="0"/>
        <v>1240.5794999999998</v>
      </c>
      <c r="M7" s="127">
        <f t="shared" si="0"/>
        <v>117214.318</v>
      </c>
      <c r="N7" s="127">
        <f t="shared" si="0"/>
        <v>103045.455</v>
      </c>
      <c r="O7" s="127">
        <f t="shared" si="0"/>
        <v>5379.91</v>
      </c>
      <c r="P7" s="127">
        <f t="shared" si="0"/>
        <v>5773.835</v>
      </c>
      <c r="Q7" s="127">
        <f t="shared" si="0"/>
        <v>704.5</v>
      </c>
      <c r="R7" s="127">
        <f t="shared" si="0"/>
        <v>101739.95</v>
      </c>
      <c r="S7" s="127">
        <f t="shared" si="0"/>
        <v>1450.08</v>
      </c>
      <c r="T7" s="127">
        <f t="shared" si="0"/>
        <v>76.319999999999993</v>
      </c>
      <c r="U7" s="127">
        <f t="shared" si="0"/>
        <v>117.4</v>
      </c>
      <c r="V7" s="127">
        <f t="shared" si="0"/>
        <v>704.5</v>
      </c>
      <c r="W7" s="127">
        <f t="shared" si="0"/>
        <v>2848.3</v>
      </c>
      <c r="X7" s="127">
        <f t="shared" si="0"/>
        <v>1450.08</v>
      </c>
      <c r="Y7" s="127">
        <f t="shared" si="0"/>
        <v>76.319999999999993</v>
      </c>
      <c r="Z7" s="127">
        <f t="shared" si="0"/>
        <v>117.4</v>
      </c>
      <c r="AA7" s="127">
        <f t="shared" si="0"/>
        <v>704.5</v>
      </c>
      <c r="AB7" s="127">
        <f t="shared" si="0"/>
        <v>2848.3</v>
      </c>
      <c r="AC7" s="127">
        <f t="shared" si="0"/>
        <v>1450.08</v>
      </c>
      <c r="AD7" s="127">
        <f t="shared" si="0"/>
        <v>76.319999999999993</v>
      </c>
      <c r="AE7" s="127">
        <f t="shared" si="0"/>
        <v>117.4</v>
      </c>
      <c r="AF7" s="127">
        <f t="shared" si="0"/>
        <v>704.5</v>
      </c>
      <c r="AG7" s="128">
        <f t="shared" si="0"/>
        <v>2848.3</v>
      </c>
    </row>
    <row r="8" spans="1:33" s="131" customFormat="1" ht="25.5" customHeight="1" x14ac:dyDescent="0.3">
      <c r="A8" s="132" t="s">
        <v>71</v>
      </c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5"/>
    </row>
    <row r="9" spans="1:33" s="9" customFormat="1" ht="59.25" customHeight="1" x14ac:dyDescent="0.3">
      <c r="A9" s="101" t="s">
        <v>35</v>
      </c>
      <c r="B9" s="71" t="s">
        <v>16</v>
      </c>
      <c r="C9" s="71" t="s">
        <v>68</v>
      </c>
      <c r="D9" s="102">
        <f>D10+D12</f>
        <v>1450.08</v>
      </c>
      <c r="E9" s="102">
        <f t="shared" ref="E9:AG9" si="1">E10+E12</f>
        <v>76.319999999999993</v>
      </c>
      <c r="F9" s="103">
        <f t="shared" si="1"/>
        <v>300</v>
      </c>
      <c r="G9" s="102">
        <f t="shared" si="1"/>
        <v>704.5</v>
      </c>
      <c r="H9" s="102">
        <f t="shared" si="1"/>
        <v>2530.8999999999996</v>
      </c>
      <c r="I9" s="102">
        <f t="shared" si="1"/>
        <v>1450.08</v>
      </c>
      <c r="J9" s="102">
        <f t="shared" si="1"/>
        <v>76.319999999999993</v>
      </c>
      <c r="K9" s="103">
        <f t="shared" si="1"/>
        <v>117.4</v>
      </c>
      <c r="L9" s="102">
        <f t="shared" si="1"/>
        <v>704.5</v>
      </c>
      <c r="M9" s="102">
        <f t="shared" si="1"/>
        <v>2348.3000000000002</v>
      </c>
      <c r="N9" s="102">
        <f t="shared" si="1"/>
        <v>1450.08</v>
      </c>
      <c r="O9" s="102">
        <f t="shared" si="1"/>
        <v>76.319999999999993</v>
      </c>
      <c r="P9" s="103">
        <f t="shared" si="1"/>
        <v>117.4</v>
      </c>
      <c r="Q9" s="102">
        <f t="shared" si="1"/>
        <v>704.5</v>
      </c>
      <c r="R9" s="102">
        <f t="shared" si="1"/>
        <v>2348.3000000000002</v>
      </c>
      <c r="S9" s="102">
        <f t="shared" si="1"/>
        <v>1450.08</v>
      </c>
      <c r="T9" s="102">
        <f t="shared" si="1"/>
        <v>76.319999999999993</v>
      </c>
      <c r="U9" s="103">
        <f t="shared" si="1"/>
        <v>117.4</v>
      </c>
      <c r="V9" s="102">
        <f t="shared" si="1"/>
        <v>704.5</v>
      </c>
      <c r="W9" s="102">
        <f t="shared" si="1"/>
        <v>2348.3000000000002</v>
      </c>
      <c r="X9" s="102">
        <f t="shared" si="1"/>
        <v>1450.08</v>
      </c>
      <c r="Y9" s="102">
        <f t="shared" si="1"/>
        <v>76.319999999999993</v>
      </c>
      <c r="Z9" s="103">
        <f t="shared" si="1"/>
        <v>117.4</v>
      </c>
      <c r="AA9" s="102">
        <f t="shared" si="1"/>
        <v>704.5</v>
      </c>
      <c r="AB9" s="102">
        <f t="shared" si="1"/>
        <v>2348.3000000000002</v>
      </c>
      <c r="AC9" s="102">
        <f t="shared" si="1"/>
        <v>1450.08</v>
      </c>
      <c r="AD9" s="102">
        <f t="shared" si="1"/>
        <v>76.319999999999993</v>
      </c>
      <c r="AE9" s="103">
        <f t="shared" si="1"/>
        <v>117.4</v>
      </c>
      <c r="AF9" s="102">
        <f t="shared" si="1"/>
        <v>704.5</v>
      </c>
      <c r="AG9" s="104">
        <f t="shared" si="1"/>
        <v>2348.3000000000002</v>
      </c>
    </row>
    <row r="10" spans="1:33" s="12" customFormat="1" ht="37.5" customHeight="1" x14ac:dyDescent="0.35">
      <c r="A10" s="74" t="s">
        <v>9</v>
      </c>
      <c r="B10" s="42" t="s">
        <v>16</v>
      </c>
      <c r="C10" s="42" t="s">
        <v>68</v>
      </c>
      <c r="D10" s="36">
        <f>D11</f>
        <v>1450.08</v>
      </c>
      <c r="E10" s="43">
        <f t="shared" ref="E10:AG10" si="2">E11</f>
        <v>76.319999999999993</v>
      </c>
      <c r="F10" s="54">
        <f t="shared" si="2"/>
        <v>300</v>
      </c>
      <c r="G10" s="44">
        <f t="shared" si="2"/>
        <v>704.5</v>
      </c>
      <c r="H10" s="36">
        <f>H11</f>
        <v>2530.8999999999996</v>
      </c>
      <c r="I10" s="36">
        <f t="shared" si="2"/>
        <v>1450.08</v>
      </c>
      <c r="J10" s="43">
        <f t="shared" si="2"/>
        <v>76.319999999999993</v>
      </c>
      <c r="K10" s="54">
        <f t="shared" si="2"/>
        <v>117.4</v>
      </c>
      <c r="L10" s="44">
        <f t="shared" si="2"/>
        <v>704.5</v>
      </c>
      <c r="M10" s="36">
        <f t="shared" si="2"/>
        <v>2348.3000000000002</v>
      </c>
      <c r="N10" s="36">
        <f t="shared" si="2"/>
        <v>1450.08</v>
      </c>
      <c r="O10" s="43">
        <f t="shared" si="2"/>
        <v>76.319999999999993</v>
      </c>
      <c r="P10" s="54">
        <f t="shared" si="2"/>
        <v>117.4</v>
      </c>
      <c r="Q10" s="44">
        <f t="shared" si="2"/>
        <v>704.5</v>
      </c>
      <c r="R10" s="36">
        <f t="shared" si="2"/>
        <v>2348.3000000000002</v>
      </c>
      <c r="S10" s="36">
        <f t="shared" si="2"/>
        <v>1450.08</v>
      </c>
      <c r="T10" s="43">
        <f t="shared" si="2"/>
        <v>76.319999999999993</v>
      </c>
      <c r="U10" s="54">
        <f t="shared" si="2"/>
        <v>117.4</v>
      </c>
      <c r="V10" s="44">
        <f t="shared" si="2"/>
        <v>704.5</v>
      </c>
      <c r="W10" s="36">
        <f t="shared" si="2"/>
        <v>2348.3000000000002</v>
      </c>
      <c r="X10" s="36">
        <f t="shared" si="2"/>
        <v>1450.08</v>
      </c>
      <c r="Y10" s="43">
        <f t="shared" si="2"/>
        <v>76.319999999999993</v>
      </c>
      <c r="Z10" s="54">
        <f t="shared" si="2"/>
        <v>117.4</v>
      </c>
      <c r="AA10" s="44">
        <f t="shared" si="2"/>
        <v>704.5</v>
      </c>
      <c r="AB10" s="36">
        <f t="shared" si="2"/>
        <v>2348.3000000000002</v>
      </c>
      <c r="AC10" s="36">
        <f t="shared" si="2"/>
        <v>1450.08</v>
      </c>
      <c r="AD10" s="43">
        <f t="shared" si="2"/>
        <v>76.319999999999993</v>
      </c>
      <c r="AE10" s="54">
        <f t="shared" si="2"/>
        <v>117.4</v>
      </c>
      <c r="AF10" s="44">
        <f t="shared" si="2"/>
        <v>704.5</v>
      </c>
      <c r="AG10" s="75">
        <f t="shared" si="2"/>
        <v>2348.3000000000002</v>
      </c>
    </row>
    <row r="11" spans="1:33" s="4" customFormat="1" ht="42" customHeight="1" x14ac:dyDescent="0.3">
      <c r="A11" s="76" t="s">
        <v>33</v>
      </c>
      <c r="B11" s="33" t="s">
        <v>21</v>
      </c>
      <c r="C11" s="33" t="s">
        <v>68</v>
      </c>
      <c r="D11" s="26">
        <v>1450.08</v>
      </c>
      <c r="E11" s="28">
        <v>76.319999999999993</v>
      </c>
      <c r="F11" s="55">
        <v>300</v>
      </c>
      <c r="G11" s="29">
        <v>704.5</v>
      </c>
      <c r="H11" s="31">
        <f>SUM(D11:G11)</f>
        <v>2530.8999999999996</v>
      </c>
      <c r="I11" s="26">
        <v>1450.08</v>
      </c>
      <c r="J11" s="28">
        <v>76.319999999999993</v>
      </c>
      <c r="K11" s="55">
        <v>117.4</v>
      </c>
      <c r="L11" s="29">
        <v>704.5</v>
      </c>
      <c r="M11" s="31">
        <f>SUM(I11:L11)</f>
        <v>2348.3000000000002</v>
      </c>
      <c r="N11" s="26">
        <v>1450.08</v>
      </c>
      <c r="O11" s="28">
        <v>76.319999999999993</v>
      </c>
      <c r="P11" s="55">
        <v>117.4</v>
      </c>
      <c r="Q11" s="29">
        <v>704.5</v>
      </c>
      <c r="R11" s="31">
        <f>SUM(N11:Q11)</f>
        <v>2348.3000000000002</v>
      </c>
      <c r="S11" s="26">
        <v>1450.08</v>
      </c>
      <c r="T11" s="28">
        <v>76.319999999999993</v>
      </c>
      <c r="U11" s="55">
        <v>117.4</v>
      </c>
      <c r="V11" s="29">
        <v>704.5</v>
      </c>
      <c r="W11" s="31">
        <f>SUM(S11:V11)</f>
        <v>2348.3000000000002</v>
      </c>
      <c r="X11" s="26">
        <v>1450.08</v>
      </c>
      <c r="Y11" s="28">
        <v>76.319999999999993</v>
      </c>
      <c r="Z11" s="55">
        <v>117.4</v>
      </c>
      <c r="AA11" s="29">
        <v>704.5</v>
      </c>
      <c r="AB11" s="31">
        <f>SUM(X11:AA11)</f>
        <v>2348.3000000000002</v>
      </c>
      <c r="AC11" s="26">
        <v>1450.08</v>
      </c>
      <c r="AD11" s="28">
        <v>76.319999999999993</v>
      </c>
      <c r="AE11" s="55">
        <v>117.4</v>
      </c>
      <c r="AF11" s="29">
        <v>704.5</v>
      </c>
      <c r="AG11" s="77">
        <f>SUM(AC11:AF11)</f>
        <v>2348.3000000000002</v>
      </c>
    </row>
    <row r="12" spans="1:33" s="12" customFormat="1" ht="43.5" customHeight="1" x14ac:dyDescent="0.35">
      <c r="A12" s="78" t="s">
        <v>8</v>
      </c>
      <c r="B12" s="45"/>
      <c r="C12" s="45" t="s">
        <v>68</v>
      </c>
      <c r="D12" s="37">
        <v>0</v>
      </c>
      <c r="E12" s="46">
        <v>0</v>
      </c>
      <c r="F12" s="56">
        <v>0</v>
      </c>
      <c r="G12" s="47">
        <v>0</v>
      </c>
      <c r="H12" s="31">
        <f>SUM(D12:G12)</f>
        <v>0</v>
      </c>
      <c r="I12" s="37">
        <v>0</v>
      </c>
      <c r="J12" s="46">
        <v>0</v>
      </c>
      <c r="K12" s="56">
        <v>0</v>
      </c>
      <c r="L12" s="47">
        <v>0</v>
      </c>
      <c r="M12" s="31">
        <f>SUM(I12:L12)</f>
        <v>0</v>
      </c>
      <c r="N12" s="37">
        <v>0</v>
      </c>
      <c r="O12" s="46">
        <v>0</v>
      </c>
      <c r="P12" s="66">
        <v>0</v>
      </c>
      <c r="Q12" s="47">
        <v>0</v>
      </c>
      <c r="R12" s="37">
        <v>0</v>
      </c>
      <c r="S12" s="37">
        <v>0</v>
      </c>
      <c r="T12" s="46">
        <v>0</v>
      </c>
      <c r="U12" s="56">
        <v>0</v>
      </c>
      <c r="V12" s="48">
        <v>0</v>
      </c>
      <c r="W12" s="31">
        <v>0</v>
      </c>
      <c r="X12" s="37">
        <v>0</v>
      </c>
      <c r="Y12" s="46">
        <v>0</v>
      </c>
      <c r="Z12" s="56">
        <v>0</v>
      </c>
      <c r="AA12" s="47">
        <v>0</v>
      </c>
      <c r="AB12" s="31">
        <v>0</v>
      </c>
      <c r="AC12" s="37">
        <v>0</v>
      </c>
      <c r="AD12" s="46">
        <v>0</v>
      </c>
      <c r="AE12" s="56">
        <v>0</v>
      </c>
      <c r="AF12" s="47">
        <v>0</v>
      </c>
      <c r="AG12" s="77">
        <v>0</v>
      </c>
    </row>
    <row r="13" spans="1:33" s="9" customFormat="1" ht="35.25" customHeight="1" x14ac:dyDescent="0.3">
      <c r="A13" s="79" t="s">
        <v>10</v>
      </c>
      <c r="B13" s="5" t="s">
        <v>16</v>
      </c>
      <c r="C13" s="5" t="s">
        <v>68</v>
      </c>
      <c r="D13" s="19">
        <f>D14+D15</f>
        <v>0</v>
      </c>
      <c r="E13" s="19">
        <f t="shared" ref="E13:AG13" si="3">E14+E15</f>
        <v>0</v>
      </c>
      <c r="F13" s="53">
        <f t="shared" si="3"/>
        <v>0</v>
      </c>
      <c r="G13" s="19">
        <f t="shared" si="3"/>
        <v>0</v>
      </c>
      <c r="H13" s="19">
        <f>H14+H15</f>
        <v>0</v>
      </c>
      <c r="I13" s="19">
        <f t="shared" si="3"/>
        <v>0</v>
      </c>
      <c r="J13" s="19">
        <f t="shared" si="3"/>
        <v>0</v>
      </c>
      <c r="K13" s="53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53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53">
        <f t="shared" si="3"/>
        <v>0</v>
      </c>
      <c r="V13" s="19">
        <f t="shared" si="3"/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53">
        <f t="shared" si="3"/>
        <v>0</v>
      </c>
      <c r="AA13" s="19">
        <f t="shared" si="3"/>
        <v>0</v>
      </c>
      <c r="AB13" s="19">
        <f t="shared" si="3"/>
        <v>0</v>
      </c>
      <c r="AC13" s="19">
        <f t="shared" si="3"/>
        <v>0</v>
      </c>
      <c r="AD13" s="19">
        <f t="shared" si="3"/>
        <v>0</v>
      </c>
      <c r="AE13" s="53">
        <f t="shared" si="3"/>
        <v>0</v>
      </c>
      <c r="AF13" s="19">
        <f t="shared" si="3"/>
        <v>0</v>
      </c>
      <c r="AG13" s="73">
        <f t="shared" si="3"/>
        <v>0</v>
      </c>
    </row>
    <row r="14" spans="1:33" s="4" customFormat="1" ht="169.5" customHeight="1" outlineLevel="1" x14ac:dyDescent="0.3">
      <c r="A14" s="80" t="s">
        <v>37</v>
      </c>
      <c r="B14" s="14" t="s">
        <v>16</v>
      </c>
      <c r="C14" s="105" t="s">
        <v>68</v>
      </c>
      <c r="D14" s="25">
        <v>0</v>
      </c>
      <c r="E14" s="25">
        <v>0</v>
      </c>
      <c r="F14" s="57">
        <v>0</v>
      </c>
      <c r="G14" s="25">
        <v>0</v>
      </c>
      <c r="H14" s="30">
        <v>0</v>
      </c>
      <c r="I14" s="25">
        <v>0</v>
      </c>
      <c r="J14" s="25">
        <v>0</v>
      </c>
      <c r="K14" s="57">
        <v>0</v>
      </c>
      <c r="L14" s="25">
        <v>0</v>
      </c>
      <c r="M14" s="25">
        <v>0</v>
      </c>
      <c r="N14" s="25">
        <v>0</v>
      </c>
      <c r="O14" s="25">
        <v>0</v>
      </c>
      <c r="P14" s="57">
        <v>0</v>
      </c>
      <c r="Q14" s="25">
        <v>0</v>
      </c>
      <c r="R14" s="25">
        <v>0</v>
      </c>
      <c r="S14" s="25">
        <v>0</v>
      </c>
      <c r="T14" s="25">
        <v>0</v>
      </c>
      <c r="U14" s="57">
        <v>0</v>
      </c>
      <c r="V14" s="25">
        <v>0</v>
      </c>
      <c r="W14" s="25">
        <v>0</v>
      </c>
      <c r="X14" s="25">
        <v>0</v>
      </c>
      <c r="Y14" s="25">
        <v>0</v>
      </c>
      <c r="Z14" s="57">
        <v>0</v>
      </c>
      <c r="AA14" s="25">
        <v>0</v>
      </c>
      <c r="AB14" s="25">
        <v>0</v>
      </c>
      <c r="AC14" s="25">
        <v>0</v>
      </c>
      <c r="AD14" s="25">
        <v>0</v>
      </c>
      <c r="AE14" s="57">
        <v>0</v>
      </c>
      <c r="AF14" s="25">
        <v>0</v>
      </c>
      <c r="AG14" s="81">
        <v>0</v>
      </c>
    </row>
    <row r="15" spans="1:33" s="4" customFormat="1" ht="149.25" customHeight="1" outlineLevel="1" x14ac:dyDescent="0.3">
      <c r="A15" s="82" t="s">
        <v>11</v>
      </c>
      <c r="B15" s="14" t="s">
        <v>16</v>
      </c>
      <c r="C15" s="16" t="s">
        <v>68</v>
      </c>
      <c r="D15" s="27">
        <v>0</v>
      </c>
      <c r="E15" s="27">
        <v>0</v>
      </c>
      <c r="F15" s="58">
        <v>0</v>
      </c>
      <c r="G15" s="27">
        <v>0</v>
      </c>
      <c r="H15" s="32">
        <v>0</v>
      </c>
      <c r="I15" s="27">
        <v>0</v>
      </c>
      <c r="J15" s="27">
        <v>0</v>
      </c>
      <c r="K15" s="58">
        <v>0</v>
      </c>
      <c r="L15" s="27">
        <v>0</v>
      </c>
      <c r="M15" s="27">
        <v>0</v>
      </c>
      <c r="N15" s="27">
        <v>0</v>
      </c>
      <c r="O15" s="27">
        <v>0</v>
      </c>
      <c r="P15" s="58">
        <v>0</v>
      </c>
      <c r="Q15" s="27">
        <v>0</v>
      </c>
      <c r="R15" s="27">
        <v>0</v>
      </c>
      <c r="S15" s="27">
        <v>0</v>
      </c>
      <c r="T15" s="27">
        <v>0</v>
      </c>
      <c r="U15" s="58">
        <v>0</v>
      </c>
      <c r="V15" s="27">
        <v>0</v>
      </c>
      <c r="W15" s="27">
        <v>0</v>
      </c>
      <c r="X15" s="27">
        <v>0</v>
      </c>
      <c r="Y15" s="27">
        <v>0</v>
      </c>
      <c r="Z15" s="58">
        <v>0</v>
      </c>
      <c r="AA15" s="27">
        <v>0</v>
      </c>
      <c r="AB15" s="27">
        <v>0</v>
      </c>
      <c r="AC15" s="27">
        <v>0</v>
      </c>
      <c r="AD15" s="27">
        <v>0</v>
      </c>
      <c r="AE15" s="58">
        <v>0</v>
      </c>
      <c r="AF15" s="27">
        <v>0</v>
      </c>
      <c r="AG15" s="83">
        <v>0</v>
      </c>
    </row>
    <row r="16" spans="1:33" s="9" customFormat="1" ht="43.5" customHeight="1" x14ac:dyDescent="0.3">
      <c r="A16" s="84" t="s">
        <v>12</v>
      </c>
      <c r="B16" s="5" t="s">
        <v>16</v>
      </c>
      <c r="C16" s="5" t="s">
        <v>68</v>
      </c>
      <c r="D16" s="19">
        <f t="shared" ref="D16:AG16" si="4">D17+D28+D33</f>
        <v>902.5</v>
      </c>
      <c r="E16" s="19">
        <f t="shared" si="4"/>
        <v>47.5</v>
      </c>
      <c r="F16" s="53">
        <f t="shared" si="4"/>
        <v>8650</v>
      </c>
      <c r="G16" s="19">
        <f t="shared" si="4"/>
        <v>0</v>
      </c>
      <c r="H16" s="19">
        <f t="shared" si="4"/>
        <v>9600</v>
      </c>
      <c r="I16" s="19">
        <f t="shared" si="4"/>
        <v>91685.5</v>
      </c>
      <c r="J16" s="19">
        <f t="shared" si="4"/>
        <v>4837.74</v>
      </c>
      <c r="K16" s="53">
        <f t="shared" si="4"/>
        <v>15998.46</v>
      </c>
      <c r="L16" s="19">
        <f t="shared" si="4"/>
        <v>0</v>
      </c>
      <c r="M16" s="19">
        <f t="shared" si="4"/>
        <v>112521.7</v>
      </c>
      <c r="N16" s="19">
        <f t="shared" si="4"/>
        <v>101595.375</v>
      </c>
      <c r="O16" s="19">
        <f t="shared" si="4"/>
        <v>5303.59</v>
      </c>
      <c r="P16" s="53">
        <f t="shared" si="4"/>
        <v>5656.4350000000004</v>
      </c>
      <c r="Q16" s="19">
        <f t="shared" si="4"/>
        <v>0</v>
      </c>
      <c r="R16" s="19">
        <f t="shared" si="4"/>
        <v>99141.65</v>
      </c>
      <c r="S16" s="19">
        <f t="shared" si="4"/>
        <v>0</v>
      </c>
      <c r="T16" s="19">
        <f t="shared" si="4"/>
        <v>0</v>
      </c>
      <c r="U16" s="53">
        <f t="shared" si="4"/>
        <v>0</v>
      </c>
      <c r="V16" s="19">
        <f t="shared" si="4"/>
        <v>0</v>
      </c>
      <c r="W16" s="19">
        <f t="shared" si="4"/>
        <v>300</v>
      </c>
      <c r="X16" s="19">
        <f t="shared" si="4"/>
        <v>0</v>
      </c>
      <c r="Y16" s="19">
        <f t="shared" si="4"/>
        <v>0</v>
      </c>
      <c r="Z16" s="53">
        <f t="shared" si="4"/>
        <v>0</v>
      </c>
      <c r="AA16" s="19">
        <f t="shared" si="4"/>
        <v>0</v>
      </c>
      <c r="AB16" s="19">
        <f t="shared" si="4"/>
        <v>300</v>
      </c>
      <c r="AC16" s="19">
        <f t="shared" si="4"/>
        <v>0</v>
      </c>
      <c r="AD16" s="19">
        <f t="shared" si="4"/>
        <v>0</v>
      </c>
      <c r="AE16" s="53">
        <f t="shared" si="4"/>
        <v>0</v>
      </c>
      <c r="AF16" s="19">
        <f t="shared" si="4"/>
        <v>0</v>
      </c>
      <c r="AG16" s="73">
        <f t="shared" si="4"/>
        <v>300</v>
      </c>
    </row>
    <row r="17" spans="1:33" s="11" customFormat="1" ht="33" customHeight="1" x14ac:dyDescent="0.35">
      <c r="A17" s="85" t="s">
        <v>13</v>
      </c>
      <c r="B17" s="13"/>
      <c r="C17" s="13" t="s">
        <v>68</v>
      </c>
      <c r="D17" s="20">
        <f>SUM(D18:D26)</f>
        <v>0</v>
      </c>
      <c r="E17" s="20">
        <f t="shared" ref="E17:AF17" si="5">SUM(E18:E26)</f>
        <v>0</v>
      </c>
      <c r="F17" s="59">
        <f t="shared" si="5"/>
        <v>1300</v>
      </c>
      <c r="G17" s="20">
        <f t="shared" si="5"/>
        <v>0</v>
      </c>
      <c r="H17" s="20">
        <f t="shared" si="5"/>
        <v>1300</v>
      </c>
      <c r="I17" s="20">
        <f t="shared" si="5"/>
        <v>8054.21</v>
      </c>
      <c r="J17" s="20">
        <f t="shared" si="5"/>
        <v>436.14</v>
      </c>
      <c r="K17" s="59">
        <f t="shared" si="5"/>
        <v>7895.15</v>
      </c>
      <c r="L17" s="20">
        <f t="shared" si="5"/>
        <v>0</v>
      </c>
      <c r="M17" s="20">
        <f t="shared" si="5"/>
        <v>16385.5</v>
      </c>
      <c r="N17" s="20">
        <f t="shared" si="5"/>
        <v>30722.075000000001</v>
      </c>
      <c r="O17" s="20">
        <f t="shared" si="5"/>
        <v>1573.39</v>
      </c>
      <c r="P17" s="59">
        <f t="shared" si="5"/>
        <v>1729.9350000000002</v>
      </c>
      <c r="Q17" s="20">
        <f t="shared" si="5"/>
        <v>0</v>
      </c>
      <c r="R17" s="20">
        <f t="shared" si="5"/>
        <v>20611.649999999998</v>
      </c>
      <c r="S17" s="20">
        <f t="shared" si="5"/>
        <v>0</v>
      </c>
      <c r="T17" s="20">
        <f t="shared" si="5"/>
        <v>0</v>
      </c>
      <c r="U17" s="59">
        <f t="shared" si="5"/>
        <v>0</v>
      </c>
      <c r="V17" s="20">
        <f t="shared" si="5"/>
        <v>0</v>
      </c>
      <c r="W17" s="20">
        <v>150</v>
      </c>
      <c r="X17" s="20">
        <f t="shared" si="5"/>
        <v>0</v>
      </c>
      <c r="Y17" s="20">
        <f t="shared" si="5"/>
        <v>0</v>
      </c>
      <c r="Z17" s="59">
        <f t="shared" si="5"/>
        <v>0</v>
      </c>
      <c r="AA17" s="20">
        <f t="shared" si="5"/>
        <v>0</v>
      </c>
      <c r="AB17" s="20">
        <v>150</v>
      </c>
      <c r="AC17" s="20">
        <f t="shared" si="5"/>
        <v>0</v>
      </c>
      <c r="AD17" s="20">
        <f t="shared" si="5"/>
        <v>0</v>
      </c>
      <c r="AE17" s="59">
        <f t="shared" si="5"/>
        <v>0</v>
      </c>
      <c r="AF17" s="20">
        <f t="shared" si="5"/>
        <v>0</v>
      </c>
      <c r="AG17" s="86">
        <v>150</v>
      </c>
    </row>
    <row r="18" spans="1:33" s="4" customFormat="1" ht="37.5" x14ac:dyDescent="0.3">
      <c r="A18" s="87" t="s">
        <v>39</v>
      </c>
      <c r="B18" s="14" t="s">
        <v>25</v>
      </c>
      <c r="C18" s="14" t="s">
        <v>68</v>
      </c>
      <c r="D18" s="21">
        <v>0</v>
      </c>
      <c r="E18" s="21">
        <v>0</v>
      </c>
      <c r="F18" s="60">
        <v>300</v>
      </c>
      <c r="G18" s="21">
        <v>0</v>
      </c>
      <c r="H18" s="19">
        <f>SUM(D18:G18)</f>
        <v>300</v>
      </c>
      <c r="I18" s="21">
        <v>1699.41</v>
      </c>
      <c r="J18" s="21">
        <v>89.44</v>
      </c>
      <c r="K18" s="60">
        <v>94.15</v>
      </c>
      <c r="L18" s="21">
        <v>0</v>
      </c>
      <c r="M18" s="19">
        <f>SUM(I18:L18)</f>
        <v>1883.0000000000002</v>
      </c>
      <c r="N18" s="21">
        <v>0</v>
      </c>
      <c r="O18" s="21">
        <v>0</v>
      </c>
      <c r="P18" s="60">
        <v>0</v>
      </c>
      <c r="Q18" s="21">
        <v>0</v>
      </c>
      <c r="R18" s="21">
        <v>0</v>
      </c>
      <c r="S18" s="21">
        <v>0</v>
      </c>
      <c r="T18" s="21">
        <v>0</v>
      </c>
      <c r="U18" s="60">
        <v>0</v>
      </c>
      <c r="V18" s="21">
        <v>0</v>
      </c>
      <c r="W18" s="21">
        <v>0</v>
      </c>
      <c r="X18" s="21">
        <v>0</v>
      </c>
      <c r="Y18" s="21">
        <v>0</v>
      </c>
      <c r="Z18" s="60">
        <v>0</v>
      </c>
      <c r="AA18" s="21">
        <v>0</v>
      </c>
      <c r="AB18" s="21">
        <v>0</v>
      </c>
      <c r="AC18" s="21">
        <v>0</v>
      </c>
      <c r="AD18" s="21">
        <v>0</v>
      </c>
      <c r="AE18" s="60">
        <v>0</v>
      </c>
      <c r="AF18" s="21">
        <v>0</v>
      </c>
      <c r="AG18" s="88">
        <v>0</v>
      </c>
    </row>
    <row r="19" spans="1:33" s="4" customFormat="1" ht="37.5" x14ac:dyDescent="0.3">
      <c r="A19" s="87" t="s">
        <v>38</v>
      </c>
      <c r="B19" s="14" t="s">
        <v>27</v>
      </c>
      <c r="C19" s="14" t="s">
        <v>68</v>
      </c>
      <c r="D19" s="21">
        <v>0</v>
      </c>
      <c r="E19" s="21">
        <v>0</v>
      </c>
      <c r="F19" s="60">
        <v>400</v>
      </c>
      <c r="G19" s="21">
        <v>0</v>
      </c>
      <c r="H19" s="19">
        <f t="shared" ref="H19:H35" si="6">SUM(D19:G19)</f>
        <v>400</v>
      </c>
      <c r="I19" s="21">
        <v>2373.6</v>
      </c>
      <c r="J19" s="21">
        <v>124.9</v>
      </c>
      <c r="K19" s="60">
        <v>131.5</v>
      </c>
      <c r="L19" s="21">
        <v>0</v>
      </c>
      <c r="M19" s="19">
        <f t="shared" ref="M19:M22" si="7">SUM(I19:L19)</f>
        <v>2630</v>
      </c>
      <c r="N19" s="21">
        <v>0</v>
      </c>
      <c r="O19" s="21">
        <v>0</v>
      </c>
      <c r="P19" s="60">
        <v>0</v>
      </c>
      <c r="Q19" s="21">
        <v>0</v>
      </c>
      <c r="R19" s="21">
        <v>0</v>
      </c>
      <c r="S19" s="21">
        <v>0</v>
      </c>
      <c r="T19" s="21">
        <v>0</v>
      </c>
      <c r="U19" s="60">
        <v>0</v>
      </c>
      <c r="V19" s="21">
        <v>0</v>
      </c>
      <c r="W19" s="21">
        <v>0</v>
      </c>
      <c r="X19" s="21">
        <v>0</v>
      </c>
      <c r="Y19" s="21">
        <v>0</v>
      </c>
      <c r="Z19" s="60">
        <v>0</v>
      </c>
      <c r="AA19" s="21">
        <v>0</v>
      </c>
      <c r="AB19" s="21">
        <v>0</v>
      </c>
      <c r="AC19" s="21">
        <v>0</v>
      </c>
      <c r="AD19" s="21">
        <v>0</v>
      </c>
      <c r="AE19" s="60">
        <v>0</v>
      </c>
      <c r="AF19" s="21">
        <v>0</v>
      </c>
      <c r="AG19" s="88">
        <v>0</v>
      </c>
    </row>
    <row r="20" spans="1:33" s="4" customFormat="1" ht="37.5" x14ac:dyDescent="0.3">
      <c r="A20" s="87" t="s">
        <v>40</v>
      </c>
      <c r="B20" s="14" t="s">
        <v>28</v>
      </c>
      <c r="C20" s="14" t="s">
        <v>68</v>
      </c>
      <c r="D20" s="21">
        <v>0</v>
      </c>
      <c r="E20" s="21">
        <v>0</v>
      </c>
      <c r="F20" s="60">
        <v>600</v>
      </c>
      <c r="G20" s="21">
        <v>0</v>
      </c>
      <c r="H20" s="19">
        <f t="shared" si="6"/>
        <v>600</v>
      </c>
      <c r="I20" s="21">
        <v>3981.2</v>
      </c>
      <c r="J20" s="21">
        <v>221.8</v>
      </c>
      <c r="K20" s="60">
        <v>233.5</v>
      </c>
      <c r="L20" s="21">
        <v>0</v>
      </c>
      <c r="M20" s="19">
        <f t="shared" si="7"/>
        <v>4436.5</v>
      </c>
      <c r="N20" s="21">
        <v>0</v>
      </c>
      <c r="O20" s="21">
        <v>0</v>
      </c>
      <c r="P20" s="60">
        <v>0</v>
      </c>
      <c r="Q20" s="21">
        <v>0</v>
      </c>
      <c r="R20" s="21">
        <v>0</v>
      </c>
      <c r="S20" s="21">
        <v>0</v>
      </c>
      <c r="T20" s="21">
        <v>0</v>
      </c>
      <c r="U20" s="60">
        <v>0</v>
      </c>
      <c r="V20" s="21">
        <v>0</v>
      </c>
      <c r="W20" s="21">
        <v>0</v>
      </c>
      <c r="X20" s="21">
        <v>0</v>
      </c>
      <c r="Y20" s="21">
        <v>0</v>
      </c>
      <c r="Z20" s="60">
        <v>0</v>
      </c>
      <c r="AA20" s="21">
        <v>0</v>
      </c>
      <c r="AB20" s="21">
        <v>0</v>
      </c>
      <c r="AC20" s="21">
        <v>0</v>
      </c>
      <c r="AD20" s="21">
        <v>0</v>
      </c>
      <c r="AE20" s="60">
        <v>0</v>
      </c>
      <c r="AF20" s="21">
        <v>0</v>
      </c>
      <c r="AG20" s="88">
        <v>0</v>
      </c>
    </row>
    <row r="21" spans="1:33" s="4" customFormat="1" ht="43.5" customHeight="1" x14ac:dyDescent="0.3">
      <c r="A21" s="87" t="s">
        <v>29</v>
      </c>
      <c r="B21" s="14" t="s">
        <v>26</v>
      </c>
      <c r="C21" s="14" t="s">
        <v>68</v>
      </c>
      <c r="D21" s="21">
        <v>0</v>
      </c>
      <c r="E21" s="21">
        <v>0</v>
      </c>
      <c r="F21" s="60">
        <v>0</v>
      </c>
      <c r="G21" s="21">
        <v>0</v>
      </c>
      <c r="H21" s="19">
        <f t="shared" si="6"/>
        <v>0</v>
      </c>
      <c r="I21" s="21">
        <v>0</v>
      </c>
      <c r="J21" s="21">
        <v>0</v>
      </c>
      <c r="K21" s="60">
        <f>118+295+133</f>
        <v>546</v>
      </c>
      <c r="L21" s="21">
        <v>0</v>
      </c>
      <c r="M21" s="19">
        <f t="shared" si="7"/>
        <v>546</v>
      </c>
      <c r="N21" s="21">
        <v>2282.41</v>
      </c>
      <c r="O21" s="21">
        <v>113.49</v>
      </c>
      <c r="P21" s="60">
        <v>126.1</v>
      </c>
      <c r="Q21" s="21">
        <v>0</v>
      </c>
      <c r="R21" s="21">
        <v>0</v>
      </c>
      <c r="S21" s="21">
        <v>0</v>
      </c>
      <c r="T21" s="21">
        <v>0</v>
      </c>
      <c r="U21" s="60">
        <v>0</v>
      </c>
      <c r="V21" s="21">
        <v>0</v>
      </c>
      <c r="W21" s="21">
        <v>0</v>
      </c>
      <c r="X21" s="21">
        <v>0</v>
      </c>
      <c r="Y21" s="21">
        <v>0</v>
      </c>
      <c r="Z21" s="60">
        <v>0</v>
      </c>
      <c r="AA21" s="21">
        <v>0</v>
      </c>
      <c r="AB21" s="21">
        <v>0</v>
      </c>
      <c r="AC21" s="21">
        <v>0</v>
      </c>
      <c r="AD21" s="21">
        <v>0</v>
      </c>
      <c r="AE21" s="60">
        <v>0</v>
      </c>
      <c r="AF21" s="21">
        <v>0</v>
      </c>
      <c r="AG21" s="88">
        <v>0</v>
      </c>
    </row>
    <row r="22" spans="1:33" s="4" customFormat="1" ht="37.5" x14ac:dyDescent="0.3">
      <c r="A22" s="87" t="s">
        <v>30</v>
      </c>
      <c r="B22" s="14" t="s">
        <v>31</v>
      </c>
      <c r="C22" s="14" t="s">
        <v>68</v>
      </c>
      <c r="D22" s="21">
        <v>0</v>
      </c>
      <c r="E22" s="21">
        <v>0</v>
      </c>
      <c r="F22" s="60">
        <v>0</v>
      </c>
      <c r="G22" s="21">
        <v>0</v>
      </c>
      <c r="H22" s="19">
        <f t="shared" si="6"/>
        <v>0</v>
      </c>
      <c r="I22" s="21">
        <v>0</v>
      </c>
      <c r="J22" s="21">
        <v>0</v>
      </c>
      <c r="K22" s="60">
        <f>535+1362+583</f>
        <v>2480</v>
      </c>
      <c r="L22" s="21">
        <v>0</v>
      </c>
      <c r="M22" s="19">
        <f t="shared" si="7"/>
        <v>2480</v>
      </c>
      <c r="N22" s="21">
        <v>9802.6</v>
      </c>
      <c r="O22" s="21">
        <v>515.9</v>
      </c>
      <c r="P22" s="60">
        <v>573.25</v>
      </c>
      <c r="Q22" s="21">
        <v>0</v>
      </c>
      <c r="R22" s="21">
        <v>0</v>
      </c>
      <c r="S22" s="21">
        <v>0</v>
      </c>
      <c r="T22" s="21">
        <v>0</v>
      </c>
      <c r="U22" s="60">
        <v>0</v>
      </c>
      <c r="V22" s="21">
        <v>0</v>
      </c>
      <c r="W22" s="21">
        <v>0</v>
      </c>
      <c r="X22" s="21">
        <v>0</v>
      </c>
      <c r="Y22" s="21">
        <v>0</v>
      </c>
      <c r="Z22" s="60">
        <v>0</v>
      </c>
      <c r="AA22" s="21">
        <v>0</v>
      </c>
      <c r="AB22" s="21">
        <v>0</v>
      </c>
      <c r="AC22" s="21">
        <v>0</v>
      </c>
      <c r="AD22" s="21">
        <v>0</v>
      </c>
      <c r="AE22" s="60">
        <v>0</v>
      </c>
      <c r="AF22" s="21">
        <v>0</v>
      </c>
      <c r="AG22" s="88">
        <v>0</v>
      </c>
    </row>
    <row r="23" spans="1:33" s="4" customFormat="1" ht="37.5" x14ac:dyDescent="0.3">
      <c r="A23" s="89" t="s">
        <v>42</v>
      </c>
      <c r="B23" s="14" t="s">
        <v>27</v>
      </c>
      <c r="C23" s="14" t="s">
        <v>68</v>
      </c>
      <c r="D23" s="21">
        <v>0</v>
      </c>
      <c r="E23" s="21">
        <v>0</v>
      </c>
      <c r="F23" s="60">
        <v>0</v>
      </c>
      <c r="G23" s="21">
        <v>0</v>
      </c>
      <c r="H23" s="19">
        <f t="shared" si="6"/>
        <v>0</v>
      </c>
      <c r="I23" s="21">
        <v>0</v>
      </c>
      <c r="J23" s="21">
        <v>0</v>
      </c>
      <c r="K23" s="60">
        <f>268+681+291</f>
        <v>1240</v>
      </c>
      <c r="L23" s="21">
        <v>0</v>
      </c>
      <c r="M23" s="19">
        <f t="shared" ref="M23:M24" si="8">SUM(I23:L23)</f>
        <v>1240</v>
      </c>
      <c r="N23" s="21">
        <v>5167.8</v>
      </c>
      <c r="O23" s="21">
        <v>271.89999999999998</v>
      </c>
      <c r="P23" s="60">
        <v>286.3</v>
      </c>
      <c r="Q23" s="21">
        <v>0</v>
      </c>
      <c r="R23" s="19">
        <f>SUM(N23:Q23)</f>
        <v>5726</v>
      </c>
      <c r="S23" s="21"/>
      <c r="T23" s="21"/>
      <c r="U23" s="60"/>
      <c r="V23" s="21"/>
      <c r="W23" s="19"/>
      <c r="X23" s="21"/>
      <c r="Y23" s="21"/>
      <c r="Z23" s="60"/>
      <c r="AA23" s="21"/>
      <c r="AB23" s="19"/>
      <c r="AC23" s="21"/>
      <c r="AD23" s="21"/>
      <c r="AE23" s="60"/>
      <c r="AF23" s="21"/>
      <c r="AG23" s="73"/>
    </row>
    <row r="24" spans="1:33" s="4" customFormat="1" ht="37.5" x14ac:dyDescent="0.3">
      <c r="A24" s="89" t="s">
        <v>43</v>
      </c>
      <c r="B24" s="14" t="s">
        <v>44</v>
      </c>
      <c r="C24" s="14" t="s">
        <v>68</v>
      </c>
      <c r="D24" s="21">
        <v>0</v>
      </c>
      <c r="E24" s="21">
        <v>0</v>
      </c>
      <c r="F24" s="60">
        <v>0</v>
      </c>
      <c r="G24" s="21">
        <v>0</v>
      </c>
      <c r="H24" s="19">
        <f t="shared" si="6"/>
        <v>0</v>
      </c>
      <c r="I24" s="21">
        <v>0</v>
      </c>
      <c r="J24" s="21">
        <v>0</v>
      </c>
      <c r="K24" s="60">
        <f>118+295+133</f>
        <v>546</v>
      </c>
      <c r="L24" s="21">
        <v>0</v>
      </c>
      <c r="M24" s="19">
        <f t="shared" si="8"/>
        <v>546</v>
      </c>
      <c r="N24" s="21">
        <v>2262.5</v>
      </c>
      <c r="O24" s="21">
        <v>112.5</v>
      </c>
      <c r="P24" s="60">
        <v>125</v>
      </c>
      <c r="Q24" s="21">
        <v>0</v>
      </c>
      <c r="R24" s="19">
        <f>SUM(N24:Q24)</f>
        <v>2500</v>
      </c>
      <c r="S24" s="21"/>
      <c r="T24" s="21"/>
      <c r="U24" s="60"/>
      <c r="V24" s="21"/>
      <c r="W24" s="19"/>
      <c r="X24" s="21"/>
      <c r="Y24" s="21"/>
      <c r="Z24" s="60"/>
      <c r="AA24" s="21"/>
      <c r="AB24" s="19"/>
      <c r="AC24" s="21"/>
      <c r="AD24" s="21"/>
      <c r="AE24" s="60"/>
      <c r="AF24" s="21"/>
      <c r="AG24" s="73"/>
    </row>
    <row r="25" spans="1:33" s="4" customFormat="1" ht="37.5" x14ac:dyDescent="0.3">
      <c r="A25" s="89" t="s">
        <v>45</v>
      </c>
      <c r="B25" s="14" t="s">
        <v>46</v>
      </c>
      <c r="C25" s="14" t="s">
        <v>68</v>
      </c>
      <c r="D25" s="21">
        <v>0</v>
      </c>
      <c r="E25" s="21">
        <v>0</v>
      </c>
      <c r="F25" s="60">
        <v>0</v>
      </c>
      <c r="G25" s="21">
        <v>0</v>
      </c>
      <c r="H25" s="19">
        <f t="shared" ref="H25:H26" si="9">SUM(D25:G25)</f>
        <v>0</v>
      </c>
      <c r="I25" s="21">
        <v>0</v>
      </c>
      <c r="J25" s="21">
        <v>0</v>
      </c>
      <c r="K25" s="60">
        <f>535+1362+583</f>
        <v>2480</v>
      </c>
      <c r="L25" s="21">
        <v>0</v>
      </c>
      <c r="M25" s="19">
        <f t="shared" ref="M25:M26" si="10">SUM(I25:L25)</f>
        <v>2480</v>
      </c>
      <c r="N25" s="21">
        <v>10375.799999999999</v>
      </c>
      <c r="O25" s="21">
        <v>515.9</v>
      </c>
      <c r="P25" s="60">
        <v>573.25</v>
      </c>
      <c r="Q25" s="21">
        <v>0</v>
      </c>
      <c r="R25" s="19">
        <f t="shared" ref="R25:R35" si="11">SUM(N25:Q25)</f>
        <v>11464.949999999999</v>
      </c>
      <c r="S25" s="21"/>
      <c r="T25" s="21"/>
      <c r="U25" s="60"/>
      <c r="V25" s="21"/>
      <c r="W25" s="19"/>
      <c r="X25" s="21"/>
      <c r="Y25" s="21"/>
      <c r="Z25" s="60"/>
      <c r="AA25" s="21"/>
      <c r="AB25" s="19"/>
      <c r="AC25" s="21"/>
      <c r="AD25" s="21"/>
      <c r="AE25" s="60"/>
      <c r="AF25" s="21"/>
      <c r="AG25" s="73"/>
    </row>
    <row r="26" spans="1:33" s="4" customFormat="1" ht="37.5" x14ac:dyDescent="0.3">
      <c r="A26" s="89" t="s">
        <v>47</v>
      </c>
      <c r="B26" s="14" t="s">
        <v>48</v>
      </c>
      <c r="C26" s="14" t="s">
        <v>68</v>
      </c>
      <c r="D26" s="21">
        <v>0</v>
      </c>
      <c r="E26" s="21">
        <v>0</v>
      </c>
      <c r="F26" s="60">
        <v>0</v>
      </c>
      <c r="G26" s="21">
        <v>0</v>
      </c>
      <c r="H26" s="19">
        <f t="shared" si="9"/>
        <v>0</v>
      </c>
      <c r="I26" s="21">
        <v>0</v>
      </c>
      <c r="J26" s="21">
        <v>0</v>
      </c>
      <c r="K26" s="60">
        <v>144</v>
      </c>
      <c r="L26" s="21">
        <v>0</v>
      </c>
      <c r="M26" s="19">
        <f t="shared" si="10"/>
        <v>144</v>
      </c>
      <c r="N26" s="34">
        <v>830.96500000000003</v>
      </c>
      <c r="O26" s="21">
        <v>43.7</v>
      </c>
      <c r="P26" s="67">
        <v>46.034999999999997</v>
      </c>
      <c r="Q26" s="21">
        <v>0</v>
      </c>
      <c r="R26" s="35">
        <f t="shared" si="11"/>
        <v>920.7</v>
      </c>
      <c r="S26" s="21"/>
      <c r="T26" s="21"/>
      <c r="U26" s="60"/>
      <c r="V26" s="21"/>
      <c r="W26" s="19"/>
      <c r="X26" s="21"/>
      <c r="Y26" s="21"/>
      <c r="Z26" s="60"/>
      <c r="AA26" s="21"/>
      <c r="AB26" s="19"/>
      <c r="AC26" s="21"/>
      <c r="AD26" s="21"/>
      <c r="AE26" s="60"/>
      <c r="AF26" s="21"/>
      <c r="AG26" s="73"/>
    </row>
    <row r="27" spans="1:33" s="4" customFormat="1" x14ac:dyDescent="0.3">
      <c r="A27" s="89"/>
      <c r="B27" s="14"/>
      <c r="C27" s="14" t="s">
        <v>68</v>
      </c>
      <c r="D27" s="21"/>
      <c r="E27" s="21"/>
      <c r="F27" s="60"/>
      <c r="G27" s="21"/>
      <c r="H27" s="19"/>
      <c r="I27" s="21"/>
      <c r="J27" s="21"/>
      <c r="K27" s="60"/>
      <c r="L27" s="21"/>
      <c r="M27" s="19"/>
      <c r="N27" s="21"/>
      <c r="O27" s="21"/>
      <c r="P27" s="60"/>
      <c r="Q27" s="21"/>
      <c r="R27" s="19">
        <f t="shared" si="11"/>
        <v>0</v>
      </c>
      <c r="S27" s="21"/>
      <c r="T27" s="21"/>
      <c r="U27" s="60"/>
      <c r="V27" s="21"/>
      <c r="W27" s="19"/>
      <c r="X27" s="21"/>
      <c r="Y27" s="21"/>
      <c r="Z27" s="60"/>
      <c r="AA27" s="21"/>
      <c r="AB27" s="19"/>
      <c r="AC27" s="21"/>
      <c r="AD27" s="21"/>
      <c r="AE27" s="60"/>
      <c r="AF27" s="21"/>
      <c r="AG27" s="73"/>
    </row>
    <row r="28" spans="1:33" s="11" customFormat="1" ht="33" customHeight="1" x14ac:dyDescent="0.35">
      <c r="A28" s="85" t="s">
        <v>14</v>
      </c>
      <c r="B28" s="13"/>
      <c r="C28" s="13" t="s">
        <v>68</v>
      </c>
      <c r="D28" s="20">
        <f t="shared" ref="D28:G28" si="12">D29+D30+D31</f>
        <v>0</v>
      </c>
      <c r="E28" s="20">
        <f t="shared" si="12"/>
        <v>0</v>
      </c>
      <c r="F28" s="59">
        <f t="shared" si="12"/>
        <v>2300</v>
      </c>
      <c r="G28" s="20">
        <f t="shared" si="12"/>
        <v>0</v>
      </c>
      <c r="H28" s="20">
        <f>H29+H30+H31</f>
        <v>2300</v>
      </c>
      <c r="I28" s="20">
        <f t="shared" ref="I28:AF28" si="13">I29+I30+I31</f>
        <v>49309.19</v>
      </c>
      <c r="J28" s="20">
        <f t="shared" si="13"/>
        <v>2595.1999999999998</v>
      </c>
      <c r="K28" s="59">
        <f t="shared" si="13"/>
        <v>6201.8099999999995</v>
      </c>
      <c r="L28" s="20">
        <f t="shared" si="13"/>
        <v>0</v>
      </c>
      <c r="M28" s="20">
        <f t="shared" si="13"/>
        <v>58106.2</v>
      </c>
      <c r="N28" s="20">
        <f t="shared" si="13"/>
        <v>70873.3</v>
      </c>
      <c r="O28" s="20">
        <f t="shared" si="13"/>
        <v>3730.2</v>
      </c>
      <c r="P28" s="59">
        <f t="shared" si="13"/>
        <v>3926.5</v>
      </c>
      <c r="Q28" s="20">
        <f t="shared" si="13"/>
        <v>0</v>
      </c>
      <c r="R28" s="20">
        <f t="shared" si="13"/>
        <v>78530</v>
      </c>
      <c r="S28" s="20">
        <f t="shared" si="13"/>
        <v>0</v>
      </c>
      <c r="T28" s="20">
        <f t="shared" si="13"/>
        <v>0</v>
      </c>
      <c r="U28" s="59">
        <f t="shared" si="13"/>
        <v>0</v>
      </c>
      <c r="V28" s="20">
        <f t="shared" si="13"/>
        <v>0</v>
      </c>
      <c r="W28" s="20">
        <v>150</v>
      </c>
      <c r="X28" s="20">
        <f t="shared" si="13"/>
        <v>0</v>
      </c>
      <c r="Y28" s="20">
        <f t="shared" si="13"/>
        <v>0</v>
      </c>
      <c r="Z28" s="59">
        <f t="shared" si="13"/>
        <v>0</v>
      </c>
      <c r="AA28" s="20">
        <f t="shared" si="13"/>
        <v>0</v>
      </c>
      <c r="AB28" s="20">
        <v>150</v>
      </c>
      <c r="AC28" s="20">
        <f t="shared" si="13"/>
        <v>0</v>
      </c>
      <c r="AD28" s="20">
        <f t="shared" si="13"/>
        <v>0</v>
      </c>
      <c r="AE28" s="59">
        <f t="shared" si="13"/>
        <v>0</v>
      </c>
      <c r="AF28" s="20">
        <f t="shared" si="13"/>
        <v>0</v>
      </c>
      <c r="AG28" s="86">
        <v>150</v>
      </c>
    </row>
    <row r="29" spans="1:33" s="4" customFormat="1" ht="40.5" customHeight="1" x14ac:dyDescent="0.3">
      <c r="A29" s="87" t="s">
        <v>41</v>
      </c>
      <c r="B29" s="14" t="s">
        <v>26</v>
      </c>
      <c r="C29" s="14" t="s">
        <v>68</v>
      </c>
      <c r="D29" s="21">
        <v>0</v>
      </c>
      <c r="E29" s="21">
        <v>0</v>
      </c>
      <c r="F29" s="60">
        <f>700+1600</f>
        <v>2300</v>
      </c>
      <c r="G29" s="21">
        <v>0</v>
      </c>
      <c r="H29" s="19">
        <f t="shared" si="6"/>
        <v>2300</v>
      </c>
      <c r="I29" s="21">
        <v>49309.19</v>
      </c>
      <c r="J29" s="21">
        <v>2595.1999999999998</v>
      </c>
      <c r="K29" s="60">
        <v>2731.81</v>
      </c>
      <c r="L29" s="21">
        <v>0</v>
      </c>
      <c r="M29" s="21">
        <f t="shared" ref="M29:M35" si="14">SUM(I29:L29)</f>
        <v>54636.2</v>
      </c>
      <c r="N29" s="21">
        <v>0</v>
      </c>
      <c r="O29" s="21">
        <v>0</v>
      </c>
      <c r="P29" s="60">
        <v>0</v>
      </c>
      <c r="Q29" s="21">
        <v>0</v>
      </c>
      <c r="R29" s="21">
        <f t="shared" si="11"/>
        <v>0</v>
      </c>
      <c r="S29" s="21"/>
      <c r="T29" s="21"/>
      <c r="U29" s="60"/>
      <c r="V29" s="21"/>
      <c r="W29" s="21"/>
      <c r="X29" s="21"/>
      <c r="Y29" s="21"/>
      <c r="Z29" s="60"/>
      <c r="AA29" s="21"/>
      <c r="AB29" s="21"/>
      <c r="AC29" s="21"/>
      <c r="AD29" s="21"/>
      <c r="AE29" s="60"/>
      <c r="AF29" s="21"/>
      <c r="AG29" s="88"/>
    </row>
    <row r="30" spans="1:33" s="4" customFormat="1" ht="37.5" x14ac:dyDescent="0.3">
      <c r="A30" s="87" t="s">
        <v>32</v>
      </c>
      <c r="B30" s="14" t="s">
        <v>31</v>
      </c>
      <c r="C30" s="14" t="s">
        <v>68</v>
      </c>
      <c r="D30" s="21">
        <v>0</v>
      </c>
      <c r="E30" s="21">
        <v>0</v>
      </c>
      <c r="F30" s="60">
        <v>0</v>
      </c>
      <c r="G30" s="21">
        <v>0</v>
      </c>
      <c r="H30" s="19">
        <f t="shared" si="6"/>
        <v>0</v>
      </c>
      <c r="I30" s="21">
        <v>0</v>
      </c>
      <c r="J30" s="21">
        <v>0</v>
      </c>
      <c r="K30" s="60">
        <v>1070</v>
      </c>
      <c r="L30" s="21">
        <v>0</v>
      </c>
      <c r="M30" s="19">
        <f t="shared" si="14"/>
        <v>1070</v>
      </c>
      <c r="N30" s="21">
        <v>18889.3</v>
      </c>
      <c r="O30" s="21">
        <v>994.2</v>
      </c>
      <c r="P30" s="60">
        <v>1046.5</v>
      </c>
      <c r="Q30" s="21">
        <v>0</v>
      </c>
      <c r="R30" s="19">
        <f t="shared" si="11"/>
        <v>20930</v>
      </c>
      <c r="S30" s="21"/>
      <c r="T30" s="21"/>
      <c r="U30" s="60"/>
      <c r="V30" s="21"/>
      <c r="W30" s="19"/>
      <c r="X30" s="21"/>
      <c r="Y30" s="21"/>
      <c r="Z30" s="60"/>
      <c r="AA30" s="21"/>
      <c r="AB30" s="19"/>
      <c r="AC30" s="21"/>
      <c r="AD30" s="21"/>
      <c r="AE30" s="60"/>
      <c r="AF30" s="21"/>
      <c r="AG30" s="73"/>
    </row>
    <row r="31" spans="1:33" s="4" customFormat="1" ht="37.5" x14ac:dyDescent="0.3">
      <c r="A31" s="87" t="s">
        <v>49</v>
      </c>
      <c r="B31" s="14" t="s">
        <v>50</v>
      </c>
      <c r="C31" s="14" t="s">
        <v>68</v>
      </c>
      <c r="D31" s="21">
        <v>0</v>
      </c>
      <c r="E31" s="21">
        <v>0</v>
      </c>
      <c r="F31" s="60">
        <v>0</v>
      </c>
      <c r="G31" s="21">
        <v>0</v>
      </c>
      <c r="H31" s="19">
        <f t="shared" si="6"/>
        <v>0</v>
      </c>
      <c r="I31" s="21">
        <v>0</v>
      </c>
      <c r="J31" s="21">
        <v>0</v>
      </c>
      <c r="K31" s="60">
        <v>2400</v>
      </c>
      <c r="L31" s="21">
        <v>0</v>
      </c>
      <c r="M31" s="19">
        <f t="shared" si="14"/>
        <v>2400</v>
      </c>
      <c r="N31" s="21">
        <v>51984</v>
      </c>
      <c r="O31" s="21">
        <v>2736</v>
      </c>
      <c r="P31" s="60">
        <v>2880</v>
      </c>
      <c r="Q31" s="21">
        <v>0</v>
      </c>
      <c r="R31" s="19">
        <f t="shared" si="11"/>
        <v>57600</v>
      </c>
      <c r="S31" s="21"/>
      <c r="T31" s="21"/>
      <c r="U31" s="60"/>
      <c r="V31" s="21"/>
      <c r="W31" s="19"/>
      <c r="X31" s="21"/>
      <c r="Y31" s="21"/>
      <c r="Z31" s="60"/>
      <c r="AA31" s="21"/>
      <c r="AB31" s="19"/>
      <c r="AC31" s="21"/>
      <c r="AD31" s="21"/>
      <c r="AE31" s="60"/>
      <c r="AF31" s="21"/>
      <c r="AG31" s="73"/>
    </row>
    <row r="32" spans="1:33" s="4" customFormat="1" x14ac:dyDescent="0.3">
      <c r="A32" s="87"/>
      <c r="B32" s="14"/>
      <c r="C32" s="14" t="s">
        <v>68</v>
      </c>
      <c r="D32" s="21">
        <v>0</v>
      </c>
      <c r="E32" s="21">
        <v>0</v>
      </c>
      <c r="F32" s="60">
        <v>0</v>
      </c>
      <c r="G32" s="21">
        <v>0</v>
      </c>
      <c r="H32" s="19">
        <f t="shared" si="6"/>
        <v>0</v>
      </c>
      <c r="I32" s="21">
        <v>0</v>
      </c>
      <c r="J32" s="21">
        <v>0</v>
      </c>
      <c r="K32" s="60">
        <v>0</v>
      </c>
      <c r="L32" s="21">
        <v>0</v>
      </c>
      <c r="M32" s="19">
        <f t="shared" si="14"/>
        <v>0</v>
      </c>
      <c r="N32" s="21"/>
      <c r="O32" s="21"/>
      <c r="P32" s="60"/>
      <c r="Q32" s="21"/>
      <c r="R32" s="19">
        <f t="shared" si="11"/>
        <v>0</v>
      </c>
      <c r="S32" s="21"/>
      <c r="T32" s="21"/>
      <c r="U32" s="60"/>
      <c r="V32" s="21"/>
      <c r="W32" s="19"/>
      <c r="X32" s="21"/>
      <c r="Y32" s="21"/>
      <c r="Z32" s="60"/>
      <c r="AA32" s="21"/>
      <c r="AB32" s="19"/>
      <c r="AC32" s="21"/>
      <c r="AD32" s="21"/>
      <c r="AE32" s="60"/>
      <c r="AF32" s="21"/>
      <c r="AG32" s="73"/>
    </row>
    <row r="33" spans="1:34" s="12" customFormat="1" ht="39" customHeight="1" x14ac:dyDescent="0.35">
      <c r="A33" s="90" t="s">
        <v>15</v>
      </c>
      <c r="B33" s="15"/>
      <c r="C33" s="15" t="s">
        <v>68</v>
      </c>
      <c r="D33" s="20">
        <f>D34+D35</f>
        <v>902.5</v>
      </c>
      <c r="E33" s="20">
        <f t="shared" ref="E33:AG33" si="15">E34+E35</f>
        <v>47.5</v>
      </c>
      <c r="F33" s="59">
        <f t="shared" si="15"/>
        <v>5050</v>
      </c>
      <c r="G33" s="20">
        <f t="shared" si="15"/>
        <v>0</v>
      </c>
      <c r="H33" s="20">
        <f t="shared" si="15"/>
        <v>6000</v>
      </c>
      <c r="I33" s="20">
        <f t="shared" si="15"/>
        <v>34322.1</v>
      </c>
      <c r="J33" s="20">
        <f t="shared" si="15"/>
        <v>1806.4</v>
      </c>
      <c r="K33" s="59">
        <f t="shared" si="15"/>
        <v>1901.5</v>
      </c>
      <c r="L33" s="20">
        <f t="shared" si="15"/>
        <v>0</v>
      </c>
      <c r="M33" s="20">
        <f t="shared" si="15"/>
        <v>38030</v>
      </c>
      <c r="N33" s="20">
        <f t="shared" si="15"/>
        <v>0</v>
      </c>
      <c r="O33" s="20">
        <f t="shared" si="15"/>
        <v>0</v>
      </c>
      <c r="P33" s="59">
        <f t="shared" si="15"/>
        <v>0</v>
      </c>
      <c r="Q33" s="20">
        <f t="shared" si="15"/>
        <v>0</v>
      </c>
      <c r="R33" s="20">
        <f t="shared" si="15"/>
        <v>0</v>
      </c>
      <c r="S33" s="20">
        <f t="shared" si="15"/>
        <v>0</v>
      </c>
      <c r="T33" s="20">
        <f t="shared" si="15"/>
        <v>0</v>
      </c>
      <c r="U33" s="59">
        <f t="shared" si="15"/>
        <v>0</v>
      </c>
      <c r="V33" s="20">
        <f t="shared" si="15"/>
        <v>0</v>
      </c>
      <c r="W33" s="20">
        <f t="shared" si="15"/>
        <v>0</v>
      </c>
      <c r="X33" s="20">
        <f t="shared" si="15"/>
        <v>0</v>
      </c>
      <c r="Y33" s="20">
        <f t="shared" si="15"/>
        <v>0</v>
      </c>
      <c r="Z33" s="59">
        <f t="shared" si="15"/>
        <v>0</v>
      </c>
      <c r="AA33" s="20">
        <f t="shared" si="15"/>
        <v>0</v>
      </c>
      <c r="AB33" s="20">
        <f t="shared" si="15"/>
        <v>0</v>
      </c>
      <c r="AC33" s="20">
        <f t="shared" si="15"/>
        <v>0</v>
      </c>
      <c r="AD33" s="20">
        <f t="shared" si="15"/>
        <v>0</v>
      </c>
      <c r="AE33" s="59">
        <f t="shared" si="15"/>
        <v>0</v>
      </c>
      <c r="AF33" s="20">
        <f t="shared" si="15"/>
        <v>0</v>
      </c>
      <c r="AG33" s="86">
        <f t="shared" si="15"/>
        <v>0</v>
      </c>
    </row>
    <row r="34" spans="1:34" s="4" customFormat="1" ht="37.5" x14ac:dyDescent="0.3">
      <c r="A34" s="91" t="s">
        <v>51</v>
      </c>
      <c r="B34" s="14" t="s">
        <v>21</v>
      </c>
      <c r="C34" s="14" t="s">
        <v>68</v>
      </c>
      <c r="D34" s="21">
        <v>0</v>
      </c>
      <c r="E34" s="21">
        <v>0</v>
      </c>
      <c r="F34" s="60">
        <v>5000</v>
      </c>
      <c r="G34" s="21">
        <v>0</v>
      </c>
      <c r="H34" s="19">
        <f t="shared" si="6"/>
        <v>5000</v>
      </c>
      <c r="I34" s="21">
        <v>34322.1</v>
      </c>
      <c r="J34" s="21">
        <v>1806.4</v>
      </c>
      <c r="K34" s="60">
        <v>1901.5</v>
      </c>
      <c r="L34" s="21">
        <v>0</v>
      </c>
      <c r="M34" s="21">
        <f>SUM(I34:L34)</f>
        <v>38030</v>
      </c>
      <c r="N34" s="22"/>
      <c r="O34" s="22"/>
      <c r="P34" s="68"/>
      <c r="Q34" s="22"/>
      <c r="R34" s="21">
        <f t="shared" si="11"/>
        <v>0</v>
      </c>
      <c r="S34" s="22"/>
      <c r="T34" s="22"/>
      <c r="U34" s="68"/>
      <c r="V34" s="22"/>
      <c r="W34" s="22"/>
      <c r="X34" s="22"/>
      <c r="Y34" s="22"/>
      <c r="Z34" s="68"/>
      <c r="AA34" s="22"/>
      <c r="AB34" s="22"/>
      <c r="AC34" s="22"/>
      <c r="AD34" s="22"/>
      <c r="AE34" s="68"/>
      <c r="AF34" s="22"/>
      <c r="AG34" s="88"/>
    </row>
    <row r="35" spans="1:34" s="4" customFormat="1" ht="37.5" x14ac:dyDescent="0.3">
      <c r="A35" s="91" t="s">
        <v>52</v>
      </c>
      <c r="B35" s="14" t="s">
        <v>21</v>
      </c>
      <c r="C35" s="14" t="s">
        <v>68</v>
      </c>
      <c r="D35" s="21">
        <v>902.5</v>
      </c>
      <c r="E35" s="21">
        <v>47.5</v>
      </c>
      <c r="F35" s="60">
        <v>50</v>
      </c>
      <c r="G35" s="21">
        <v>0</v>
      </c>
      <c r="H35" s="19">
        <f t="shared" si="6"/>
        <v>1000</v>
      </c>
      <c r="I35" s="21">
        <v>0</v>
      </c>
      <c r="J35" s="21">
        <v>0</v>
      </c>
      <c r="K35" s="60">
        <v>0</v>
      </c>
      <c r="L35" s="21">
        <v>0</v>
      </c>
      <c r="M35" s="21">
        <f t="shared" si="14"/>
        <v>0</v>
      </c>
      <c r="N35" s="22"/>
      <c r="O35" s="22"/>
      <c r="P35" s="68"/>
      <c r="Q35" s="22"/>
      <c r="R35" s="21">
        <f t="shared" si="11"/>
        <v>0</v>
      </c>
      <c r="S35" s="22"/>
      <c r="T35" s="22"/>
      <c r="U35" s="68"/>
      <c r="V35" s="22"/>
      <c r="W35" s="22"/>
      <c r="X35" s="22"/>
      <c r="Y35" s="22"/>
      <c r="Z35" s="68"/>
      <c r="AA35" s="22"/>
      <c r="AB35" s="22"/>
      <c r="AC35" s="22"/>
      <c r="AD35" s="22"/>
      <c r="AE35" s="68"/>
      <c r="AF35" s="22"/>
      <c r="AG35" s="88"/>
    </row>
    <row r="36" spans="1:34" s="4" customFormat="1" ht="32.25" customHeight="1" x14ac:dyDescent="0.3">
      <c r="A36" s="92" t="s">
        <v>17</v>
      </c>
      <c r="B36" s="14"/>
      <c r="C36" s="14" t="s">
        <v>68</v>
      </c>
      <c r="D36" s="21">
        <f>D37</f>
        <v>0</v>
      </c>
      <c r="E36" s="21">
        <f t="shared" ref="E36:AG36" si="16">E37</f>
        <v>0</v>
      </c>
      <c r="F36" s="60">
        <f t="shared" si="16"/>
        <v>0</v>
      </c>
      <c r="G36" s="21">
        <f t="shared" si="16"/>
        <v>0</v>
      </c>
      <c r="H36" s="19">
        <f t="shared" si="16"/>
        <v>0</v>
      </c>
      <c r="I36" s="21">
        <f t="shared" si="16"/>
        <v>0</v>
      </c>
      <c r="J36" s="21">
        <f t="shared" si="16"/>
        <v>0</v>
      </c>
      <c r="K36" s="60">
        <f t="shared" si="16"/>
        <v>0</v>
      </c>
      <c r="L36" s="21">
        <f t="shared" si="16"/>
        <v>0</v>
      </c>
      <c r="M36" s="21">
        <f t="shared" si="16"/>
        <v>0</v>
      </c>
      <c r="N36" s="21">
        <f t="shared" si="16"/>
        <v>0</v>
      </c>
      <c r="O36" s="21">
        <f t="shared" si="16"/>
        <v>0</v>
      </c>
      <c r="P36" s="60">
        <f t="shared" si="16"/>
        <v>0</v>
      </c>
      <c r="Q36" s="21">
        <f t="shared" si="16"/>
        <v>0</v>
      </c>
      <c r="R36" s="21">
        <f t="shared" si="16"/>
        <v>0</v>
      </c>
      <c r="S36" s="21">
        <f t="shared" si="16"/>
        <v>0</v>
      </c>
      <c r="T36" s="21">
        <f t="shared" si="16"/>
        <v>0</v>
      </c>
      <c r="U36" s="60">
        <f t="shared" si="16"/>
        <v>0</v>
      </c>
      <c r="V36" s="21">
        <f t="shared" si="16"/>
        <v>0</v>
      </c>
      <c r="W36" s="21">
        <f t="shared" si="16"/>
        <v>0</v>
      </c>
      <c r="X36" s="21">
        <f t="shared" si="16"/>
        <v>0</v>
      </c>
      <c r="Y36" s="21">
        <f t="shared" si="16"/>
        <v>0</v>
      </c>
      <c r="Z36" s="60">
        <f t="shared" si="16"/>
        <v>0</v>
      </c>
      <c r="AA36" s="21">
        <f t="shared" si="16"/>
        <v>0</v>
      </c>
      <c r="AB36" s="21">
        <f t="shared" si="16"/>
        <v>0</v>
      </c>
      <c r="AC36" s="21">
        <f t="shared" si="16"/>
        <v>0</v>
      </c>
      <c r="AD36" s="21">
        <f t="shared" si="16"/>
        <v>0</v>
      </c>
      <c r="AE36" s="60">
        <f t="shared" si="16"/>
        <v>0</v>
      </c>
      <c r="AF36" s="21">
        <f t="shared" si="16"/>
        <v>0</v>
      </c>
      <c r="AG36" s="88">
        <f t="shared" si="16"/>
        <v>0</v>
      </c>
    </row>
    <row r="37" spans="1:34" s="6" customFormat="1" x14ac:dyDescent="0.3">
      <c r="A37" s="93"/>
      <c r="B37" s="14"/>
      <c r="C37" s="14" t="s">
        <v>68</v>
      </c>
      <c r="D37" s="23"/>
      <c r="E37" s="23"/>
      <c r="F37" s="61"/>
      <c r="G37" s="23"/>
      <c r="H37" s="24"/>
      <c r="I37" s="23"/>
      <c r="J37" s="23"/>
      <c r="K37" s="61"/>
      <c r="L37" s="23"/>
      <c r="M37" s="24"/>
      <c r="N37" s="23"/>
      <c r="O37" s="23"/>
      <c r="P37" s="61"/>
      <c r="Q37" s="23"/>
      <c r="R37" s="24"/>
      <c r="S37" s="23"/>
      <c r="T37" s="23"/>
      <c r="U37" s="61"/>
      <c r="V37" s="23"/>
      <c r="W37" s="24"/>
      <c r="X37" s="23"/>
      <c r="Y37" s="23"/>
      <c r="Z37" s="61"/>
      <c r="AA37" s="23"/>
      <c r="AB37" s="24"/>
      <c r="AC37" s="23"/>
      <c r="AD37" s="23"/>
      <c r="AE37" s="61"/>
      <c r="AF37" s="23"/>
      <c r="AG37" s="94"/>
      <c r="AH37" s="72"/>
    </row>
    <row r="38" spans="1:34" s="3" customFormat="1" ht="30" customHeight="1" x14ac:dyDescent="0.3">
      <c r="A38" s="92" t="s">
        <v>18</v>
      </c>
      <c r="B38" s="70"/>
      <c r="C38" s="70" t="s">
        <v>68</v>
      </c>
      <c r="D38" s="41">
        <f>D39+D40+D41+D43+D57</f>
        <v>2780.5571849999997</v>
      </c>
      <c r="E38" s="41">
        <f t="shared" ref="E38:AG38" si="17">E39+E40+E41+E43+E57</f>
        <v>146.34511499999996</v>
      </c>
      <c r="F38" s="62">
        <f t="shared" si="17"/>
        <v>209.06444999999999</v>
      </c>
      <c r="G38" s="41">
        <f t="shared" si="17"/>
        <v>1045.3222499999999</v>
      </c>
      <c r="H38" s="41">
        <f t="shared" si="17"/>
        <v>4181.2889999999998</v>
      </c>
      <c r="I38" s="41">
        <f t="shared" si="17"/>
        <v>1425.9714699999997</v>
      </c>
      <c r="J38" s="41">
        <f t="shared" si="17"/>
        <v>75.051129999999986</v>
      </c>
      <c r="K38" s="62">
        <f t="shared" si="17"/>
        <v>107.2159</v>
      </c>
      <c r="L38" s="41">
        <f t="shared" si="17"/>
        <v>536.07949999999994</v>
      </c>
      <c r="M38" s="41">
        <f t="shared" si="17"/>
        <v>2344.3179999999998</v>
      </c>
      <c r="N38" s="41">
        <f t="shared" si="17"/>
        <v>0</v>
      </c>
      <c r="O38" s="41">
        <f t="shared" si="17"/>
        <v>0</v>
      </c>
      <c r="P38" s="62">
        <f t="shared" si="17"/>
        <v>0</v>
      </c>
      <c r="Q38" s="41">
        <f t="shared" si="17"/>
        <v>0</v>
      </c>
      <c r="R38" s="41">
        <f t="shared" si="17"/>
        <v>250</v>
      </c>
      <c r="S38" s="41">
        <f t="shared" si="17"/>
        <v>0</v>
      </c>
      <c r="T38" s="41">
        <f t="shared" si="17"/>
        <v>0</v>
      </c>
      <c r="U38" s="62">
        <f t="shared" si="17"/>
        <v>0</v>
      </c>
      <c r="V38" s="41">
        <f t="shared" si="17"/>
        <v>0</v>
      </c>
      <c r="W38" s="41">
        <f t="shared" si="17"/>
        <v>200</v>
      </c>
      <c r="X38" s="41">
        <f t="shared" si="17"/>
        <v>0</v>
      </c>
      <c r="Y38" s="41">
        <f t="shared" si="17"/>
        <v>0</v>
      </c>
      <c r="Z38" s="62">
        <f t="shared" si="17"/>
        <v>0</v>
      </c>
      <c r="AA38" s="41">
        <f t="shared" si="17"/>
        <v>0</v>
      </c>
      <c r="AB38" s="41">
        <f t="shared" si="17"/>
        <v>200</v>
      </c>
      <c r="AC38" s="41">
        <f t="shared" si="17"/>
        <v>0</v>
      </c>
      <c r="AD38" s="41">
        <f t="shared" si="17"/>
        <v>0</v>
      </c>
      <c r="AE38" s="62">
        <f t="shared" si="17"/>
        <v>0</v>
      </c>
      <c r="AF38" s="41">
        <f t="shared" si="17"/>
        <v>0</v>
      </c>
      <c r="AG38" s="95">
        <f t="shared" si="17"/>
        <v>200</v>
      </c>
    </row>
    <row r="39" spans="1:34" s="12" customFormat="1" ht="66.75" customHeight="1" x14ac:dyDescent="0.35">
      <c r="A39" s="96" t="s">
        <v>19</v>
      </c>
      <c r="B39" s="15"/>
      <c r="C39" s="15" t="s">
        <v>68</v>
      </c>
      <c r="D39" s="20">
        <v>0</v>
      </c>
      <c r="E39" s="20">
        <v>0</v>
      </c>
      <c r="F39" s="59">
        <v>0</v>
      </c>
      <c r="G39" s="20">
        <v>0</v>
      </c>
      <c r="H39" s="20">
        <v>0</v>
      </c>
      <c r="I39" s="20">
        <v>0</v>
      </c>
      <c r="J39" s="20">
        <v>0</v>
      </c>
      <c r="K39" s="59">
        <v>0</v>
      </c>
      <c r="L39" s="20">
        <v>0</v>
      </c>
      <c r="M39" s="20">
        <v>100</v>
      </c>
      <c r="N39" s="20">
        <v>0</v>
      </c>
      <c r="O39" s="20">
        <v>0</v>
      </c>
      <c r="P39" s="59">
        <v>0</v>
      </c>
      <c r="Q39" s="20">
        <v>0</v>
      </c>
      <c r="R39" s="20">
        <v>150</v>
      </c>
      <c r="S39" s="20">
        <v>0</v>
      </c>
      <c r="T39" s="20">
        <v>0</v>
      </c>
      <c r="U39" s="59">
        <v>0</v>
      </c>
      <c r="V39" s="20">
        <v>0</v>
      </c>
      <c r="W39" s="20">
        <v>100</v>
      </c>
      <c r="X39" s="20">
        <v>0</v>
      </c>
      <c r="Y39" s="20">
        <v>0</v>
      </c>
      <c r="Z39" s="59">
        <v>0</v>
      </c>
      <c r="AA39" s="20">
        <v>0</v>
      </c>
      <c r="AB39" s="20">
        <v>100</v>
      </c>
      <c r="AC39" s="20">
        <v>0</v>
      </c>
      <c r="AD39" s="20">
        <v>0</v>
      </c>
      <c r="AE39" s="59">
        <v>0</v>
      </c>
      <c r="AF39" s="20">
        <v>0</v>
      </c>
      <c r="AG39" s="86">
        <v>100</v>
      </c>
    </row>
    <row r="40" spans="1:34" s="12" customFormat="1" ht="94.5" customHeight="1" x14ac:dyDescent="0.35">
      <c r="A40" s="96" t="s">
        <v>53</v>
      </c>
      <c r="B40" s="15"/>
      <c r="C40" s="15" t="s">
        <v>68</v>
      </c>
      <c r="D40" s="20">
        <v>0</v>
      </c>
      <c r="E40" s="20">
        <v>0</v>
      </c>
      <c r="F40" s="59">
        <v>0</v>
      </c>
      <c r="G40" s="20">
        <v>0</v>
      </c>
      <c r="H40" s="20">
        <v>0</v>
      </c>
      <c r="I40" s="20">
        <v>0</v>
      </c>
      <c r="J40" s="20">
        <v>0</v>
      </c>
      <c r="K40" s="59">
        <v>0</v>
      </c>
      <c r="L40" s="20">
        <v>0</v>
      </c>
      <c r="M40" s="20">
        <v>0</v>
      </c>
      <c r="N40" s="20">
        <v>0</v>
      </c>
      <c r="O40" s="20">
        <v>0</v>
      </c>
      <c r="P40" s="59">
        <v>0</v>
      </c>
      <c r="Q40" s="20">
        <v>0</v>
      </c>
      <c r="R40" s="20">
        <v>0</v>
      </c>
      <c r="S40" s="20">
        <v>0</v>
      </c>
      <c r="T40" s="20">
        <v>0</v>
      </c>
      <c r="U40" s="59">
        <v>0</v>
      </c>
      <c r="V40" s="20">
        <v>0</v>
      </c>
      <c r="W40" s="20">
        <v>0</v>
      </c>
      <c r="X40" s="20">
        <v>0</v>
      </c>
      <c r="Y40" s="20">
        <v>0</v>
      </c>
      <c r="Z40" s="59">
        <v>0</v>
      </c>
      <c r="AA40" s="20">
        <v>0</v>
      </c>
      <c r="AB40" s="20">
        <v>0</v>
      </c>
      <c r="AC40" s="20">
        <v>0</v>
      </c>
      <c r="AD40" s="20">
        <v>0</v>
      </c>
      <c r="AE40" s="59">
        <v>0</v>
      </c>
      <c r="AF40" s="20">
        <v>0</v>
      </c>
      <c r="AG40" s="86">
        <v>0</v>
      </c>
    </row>
    <row r="41" spans="1:34" s="12" customFormat="1" ht="127.5" customHeight="1" x14ac:dyDescent="0.35">
      <c r="A41" s="96" t="s">
        <v>54</v>
      </c>
      <c r="B41" s="15"/>
      <c r="C41" s="15" t="s">
        <v>68</v>
      </c>
      <c r="D41" s="20">
        <f>D42</f>
        <v>1330</v>
      </c>
      <c r="E41" s="20">
        <f t="shared" ref="E41:I41" si="18">E42</f>
        <v>70</v>
      </c>
      <c r="F41" s="59">
        <f t="shared" si="18"/>
        <v>100</v>
      </c>
      <c r="G41" s="20">
        <f t="shared" si="18"/>
        <v>500</v>
      </c>
      <c r="H41" s="20">
        <f>H42</f>
        <v>2000</v>
      </c>
      <c r="I41" s="20">
        <f t="shared" si="18"/>
        <v>0</v>
      </c>
      <c r="J41" s="20">
        <f t="shared" ref="J41" si="19">J42</f>
        <v>0</v>
      </c>
      <c r="K41" s="59">
        <f t="shared" ref="K41" si="20">K42</f>
        <v>0</v>
      </c>
      <c r="L41" s="20">
        <f t="shared" ref="L41" si="21">L42</f>
        <v>0</v>
      </c>
      <c r="M41" s="20">
        <v>100</v>
      </c>
      <c r="N41" s="20">
        <f t="shared" ref="N41" si="22">N42</f>
        <v>0</v>
      </c>
      <c r="O41" s="20">
        <f t="shared" ref="O41" si="23">O42</f>
        <v>0</v>
      </c>
      <c r="P41" s="59">
        <f t="shared" ref="P41" si="24">P42</f>
        <v>0</v>
      </c>
      <c r="Q41" s="20">
        <f t="shared" ref="Q41" si="25">Q42</f>
        <v>0</v>
      </c>
      <c r="R41" s="20">
        <v>100</v>
      </c>
      <c r="S41" s="20">
        <f t="shared" ref="S41" si="26">S42</f>
        <v>0</v>
      </c>
      <c r="T41" s="20">
        <f t="shared" ref="T41" si="27">T42</f>
        <v>0</v>
      </c>
      <c r="U41" s="59">
        <f t="shared" ref="U41" si="28">U42</f>
        <v>0</v>
      </c>
      <c r="V41" s="20">
        <f t="shared" ref="V41" si="29">V42</f>
        <v>0</v>
      </c>
      <c r="W41" s="20">
        <v>100</v>
      </c>
      <c r="X41" s="20">
        <f t="shared" ref="X41" si="30">X42</f>
        <v>0</v>
      </c>
      <c r="Y41" s="20">
        <f t="shared" ref="Y41" si="31">Y42</f>
        <v>0</v>
      </c>
      <c r="Z41" s="59">
        <f t="shared" ref="Z41" si="32">Z42</f>
        <v>0</v>
      </c>
      <c r="AA41" s="20">
        <f t="shared" ref="AA41" si="33">AA42</f>
        <v>0</v>
      </c>
      <c r="AB41" s="20">
        <v>100</v>
      </c>
      <c r="AC41" s="20">
        <f t="shared" ref="AC41" si="34">AC42</f>
        <v>0</v>
      </c>
      <c r="AD41" s="20">
        <f t="shared" ref="AD41" si="35">AD42</f>
        <v>0</v>
      </c>
      <c r="AE41" s="59">
        <f t="shared" ref="AE41" si="36">AE42</f>
        <v>0</v>
      </c>
      <c r="AF41" s="20">
        <f t="shared" ref="AF41" si="37">AF42</f>
        <v>0</v>
      </c>
      <c r="AG41" s="86">
        <v>100</v>
      </c>
    </row>
    <row r="42" spans="1:34" s="4" customFormat="1" ht="48.75" customHeight="1" x14ac:dyDescent="0.3">
      <c r="A42" s="91" t="s">
        <v>58</v>
      </c>
      <c r="B42" s="14" t="s">
        <v>57</v>
      </c>
      <c r="C42" s="14" t="s">
        <v>68</v>
      </c>
      <c r="D42" s="21">
        <v>1330</v>
      </c>
      <c r="E42" s="21">
        <v>70</v>
      </c>
      <c r="F42" s="60">
        <v>100</v>
      </c>
      <c r="G42" s="21">
        <v>500</v>
      </c>
      <c r="H42" s="19">
        <f>SUM(D42:G42)</f>
        <v>2000</v>
      </c>
      <c r="I42" s="21">
        <v>0</v>
      </c>
      <c r="J42" s="21">
        <v>0</v>
      </c>
      <c r="K42" s="60">
        <v>0</v>
      </c>
      <c r="L42" s="21">
        <v>0</v>
      </c>
      <c r="M42" s="21">
        <v>0</v>
      </c>
      <c r="N42" s="21">
        <v>0</v>
      </c>
      <c r="O42" s="21">
        <v>0</v>
      </c>
      <c r="P42" s="60">
        <v>0</v>
      </c>
      <c r="Q42" s="21">
        <v>0</v>
      </c>
      <c r="R42" s="21">
        <v>0</v>
      </c>
      <c r="S42" s="21">
        <v>0</v>
      </c>
      <c r="T42" s="21">
        <v>0</v>
      </c>
      <c r="U42" s="60">
        <v>0</v>
      </c>
      <c r="V42" s="21">
        <v>0</v>
      </c>
      <c r="W42" s="21">
        <v>0</v>
      </c>
      <c r="X42" s="21">
        <v>0</v>
      </c>
      <c r="Y42" s="21">
        <v>0</v>
      </c>
      <c r="Z42" s="60">
        <v>0</v>
      </c>
      <c r="AA42" s="21">
        <v>0</v>
      </c>
      <c r="AB42" s="21">
        <v>0</v>
      </c>
      <c r="AC42" s="21">
        <v>0</v>
      </c>
      <c r="AD42" s="21">
        <v>0</v>
      </c>
      <c r="AE42" s="60">
        <v>0</v>
      </c>
      <c r="AF42" s="21">
        <v>0</v>
      </c>
      <c r="AG42" s="88">
        <v>0</v>
      </c>
    </row>
    <row r="43" spans="1:34" s="12" customFormat="1" ht="45" customHeight="1" x14ac:dyDescent="0.35">
      <c r="A43" s="96" t="s">
        <v>55</v>
      </c>
      <c r="B43" s="15"/>
      <c r="C43" s="15" t="s">
        <v>68</v>
      </c>
      <c r="D43" s="20">
        <f>SUM(D44:D56)</f>
        <v>1450.5571849999994</v>
      </c>
      <c r="E43" s="20">
        <f t="shared" ref="E43:AG43" si="38">SUM(E44:E56)</f>
        <v>76.345114999999979</v>
      </c>
      <c r="F43" s="59">
        <f t="shared" si="38"/>
        <v>109.06444999999999</v>
      </c>
      <c r="G43" s="20">
        <f t="shared" si="38"/>
        <v>545.32224999999994</v>
      </c>
      <c r="H43" s="20">
        <f t="shared" si="38"/>
        <v>2181.2889999999998</v>
      </c>
      <c r="I43" s="20">
        <f t="shared" si="38"/>
        <v>1425.9714699999997</v>
      </c>
      <c r="J43" s="20">
        <f t="shared" si="38"/>
        <v>75.051129999999986</v>
      </c>
      <c r="K43" s="59">
        <f t="shared" si="38"/>
        <v>107.2159</v>
      </c>
      <c r="L43" s="20">
        <f t="shared" si="38"/>
        <v>536.07949999999994</v>
      </c>
      <c r="M43" s="20">
        <f t="shared" si="38"/>
        <v>2144.3179999999998</v>
      </c>
      <c r="N43" s="20">
        <f t="shared" si="38"/>
        <v>0</v>
      </c>
      <c r="O43" s="20">
        <f t="shared" si="38"/>
        <v>0</v>
      </c>
      <c r="P43" s="59">
        <f t="shared" si="38"/>
        <v>0</v>
      </c>
      <c r="Q43" s="20">
        <f t="shared" si="38"/>
        <v>0</v>
      </c>
      <c r="R43" s="20">
        <f t="shared" si="38"/>
        <v>0</v>
      </c>
      <c r="S43" s="20">
        <f t="shared" si="38"/>
        <v>0</v>
      </c>
      <c r="T43" s="20">
        <f t="shared" si="38"/>
        <v>0</v>
      </c>
      <c r="U43" s="59">
        <f t="shared" si="38"/>
        <v>0</v>
      </c>
      <c r="V43" s="20">
        <f t="shared" si="38"/>
        <v>0</v>
      </c>
      <c r="W43" s="20">
        <f t="shared" si="38"/>
        <v>0</v>
      </c>
      <c r="X43" s="20">
        <f t="shared" si="38"/>
        <v>0</v>
      </c>
      <c r="Y43" s="20">
        <f t="shared" si="38"/>
        <v>0</v>
      </c>
      <c r="Z43" s="59">
        <f t="shared" si="38"/>
        <v>0</v>
      </c>
      <c r="AA43" s="20">
        <f t="shared" si="38"/>
        <v>0</v>
      </c>
      <c r="AB43" s="20">
        <f t="shared" si="38"/>
        <v>0</v>
      </c>
      <c r="AC43" s="20">
        <f t="shared" si="38"/>
        <v>0</v>
      </c>
      <c r="AD43" s="20">
        <f t="shared" si="38"/>
        <v>0</v>
      </c>
      <c r="AE43" s="59">
        <f t="shared" si="38"/>
        <v>0</v>
      </c>
      <c r="AF43" s="20">
        <f t="shared" si="38"/>
        <v>0</v>
      </c>
      <c r="AG43" s="86">
        <f t="shared" si="38"/>
        <v>0</v>
      </c>
    </row>
    <row r="44" spans="1:34" s="4" customFormat="1" ht="35.25" customHeight="1" x14ac:dyDescent="0.35">
      <c r="A44" s="107" t="s">
        <v>59</v>
      </c>
      <c r="B44" s="16" t="s">
        <v>28</v>
      </c>
      <c r="C44" s="16" t="s">
        <v>68</v>
      </c>
      <c r="D44" s="49">
        <v>196.68571999999995</v>
      </c>
      <c r="E44" s="49">
        <v>10.351879999999998</v>
      </c>
      <c r="F44" s="60">
        <v>14.788399999999999</v>
      </c>
      <c r="G44" s="20">
        <v>73.941999999999993</v>
      </c>
      <c r="H44" s="50">
        <f>SUM(D44:G44)</f>
        <v>295.76799999999992</v>
      </c>
      <c r="I44" s="38">
        <v>49.171429999999987</v>
      </c>
      <c r="J44" s="38">
        <v>2.5879699999999994</v>
      </c>
      <c r="K44" s="65">
        <v>3.6970999999999998</v>
      </c>
      <c r="L44" s="38">
        <v>18.485499999999998</v>
      </c>
      <c r="M44" s="50">
        <f>SUM(I44:L44)</f>
        <v>73.941999999999979</v>
      </c>
      <c r="N44" s="39">
        <v>0</v>
      </c>
      <c r="O44" s="39">
        <v>0</v>
      </c>
      <c r="P44" s="69">
        <v>0</v>
      </c>
      <c r="Q44" s="39">
        <v>0</v>
      </c>
      <c r="R44" s="39">
        <v>0</v>
      </c>
      <c r="S44" s="39">
        <v>0</v>
      </c>
      <c r="T44" s="39">
        <v>0</v>
      </c>
      <c r="U44" s="69">
        <v>0</v>
      </c>
      <c r="V44" s="39">
        <v>0</v>
      </c>
      <c r="W44" s="39">
        <v>0</v>
      </c>
      <c r="X44" s="39">
        <v>0</v>
      </c>
      <c r="Y44" s="39">
        <v>0</v>
      </c>
      <c r="Z44" s="69">
        <v>0</v>
      </c>
      <c r="AA44" s="39">
        <v>0</v>
      </c>
      <c r="AB44" s="39">
        <v>0</v>
      </c>
      <c r="AC44" s="39">
        <v>0</v>
      </c>
      <c r="AD44" s="39">
        <v>0</v>
      </c>
      <c r="AE44" s="69">
        <v>0</v>
      </c>
      <c r="AF44" s="39">
        <v>0</v>
      </c>
      <c r="AG44" s="97">
        <v>0</v>
      </c>
    </row>
    <row r="45" spans="1:34" s="4" customFormat="1" ht="39.75" customHeight="1" x14ac:dyDescent="0.35">
      <c r="A45" s="108"/>
      <c r="B45" s="16" t="s">
        <v>31</v>
      </c>
      <c r="C45" s="16" t="s">
        <v>68</v>
      </c>
      <c r="D45" s="49">
        <v>98.342859999999973</v>
      </c>
      <c r="E45" s="49">
        <v>5.1759399999999989</v>
      </c>
      <c r="F45" s="60">
        <v>7.3941999999999997</v>
      </c>
      <c r="G45" s="20">
        <v>36.970999999999997</v>
      </c>
      <c r="H45" s="50">
        <f t="shared" ref="H45:H53" si="39">SUM(D45:G45)</f>
        <v>147.88399999999996</v>
      </c>
      <c r="I45" s="38">
        <v>73.75714499999998</v>
      </c>
      <c r="J45" s="38">
        <v>3.8819549999999996</v>
      </c>
      <c r="K45" s="65">
        <v>5.5456499999999993</v>
      </c>
      <c r="L45" s="38">
        <v>27.728249999999996</v>
      </c>
      <c r="M45" s="50">
        <f t="shared" ref="M45:M56" si="40">SUM(I45:L45)</f>
        <v>110.91299999999998</v>
      </c>
      <c r="N45" s="39">
        <v>0</v>
      </c>
      <c r="O45" s="39">
        <v>0</v>
      </c>
      <c r="P45" s="69">
        <v>0</v>
      </c>
      <c r="Q45" s="39">
        <v>0</v>
      </c>
      <c r="R45" s="39">
        <v>0</v>
      </c>
      <c r="S45" s="39">
        <v>0</v>
      </c>
      <c r="T45" s="39">
        <v>0</v>
      </c>
      <c r="U45" s="69">
        <v>0</v>
      </c>
      <c r="V45" s="39">
        <v>0</v>
      </c>
      <c r="W45" s="39">
        <v>0</v>
      </c>
      <c r="X45" s="39">
        <v>0</v>
      </c>
      <c r="Y45" s="39">
        <v>0</v>
      </c>
      <c r="Z45" s="69">
        <v>0</v>
      </c>
      <c r="AA45" s="39">
        <v>0</v>
      </c>
      <c r="AB45" s="39">
        <v>0</v>
      </c>
      <c r="AC45" s="39">
        <v>0</v>
      </c>
      <c r="AD45" s="39">
        <v>0</v>
      </c>
      <c r="AE45" s="69">
        <v>0</v>
      </c>
      <c r="AF45" s="39">
        <v>0</v>
      </c>
      <c r="AG45" s="97">
        <v>0</v>
      </c>
    </row>
    <row r="46" spans="1:34" s="4" customFormat="1" ht="35.25" customHeight="1" x14ac:dyDescent="0.35">
      <c r="A46" s="108"/>
      <c r="B46" s="16" t="s">
        <v>26</v>
      </c>
      <c r="C46" s="16" t="s">
        <v>68</v>
      </c>
      <c r="D46" s="49">
        <v>147.51428999999996</v>
      </c>
      <c r="E46" s="49">
        <v>7.7639099999999992</v>
      </c>
      <c r="F46" s="60">
        <v>11.091299999999999</v>
      </c>
      <c r="G46" s="20">
        <v>55.456499999999991</v>
      </c>
      <c r="H46" s="50">
        <f t="shared" si="39"/>
        <v>221.82599999999996</v>
      </c>
      <c r="I46" s="38">
        <v>49.171429999999987</v>
      </c>
      <c r="J46" s="38">
        <v>2.5879699999999994</v>
      </c>
      <c r="K46" s="65">
        <v>3.6970999999999998</v>
      </c>
      <c r="L46" s="38">
        <v>18.485499999999998</v>
      </c>
      <c r="M46" s="50">
        <f t="shared" si="40"/>
        <v>73.941999999999979</v>
      </c>
      <c r="N46" s="39">
        <v>0</v>
      </c>
      <c r="O46" s="39">
        <v>0</v>
      </c>
      <c r="P46" s="69">
        <v>0</v>
      </c>
      <c r="Q46" s="39">
        <v>0</v>
      </c>
      <c r="R46" s="39">
        <v>0</v>
      </c>
      <c r="S46" s="39">
        <v>0</v>
      </c>
      <c r="T46" s="39">
        <v>0</v>
      </c>
      <c r="U46" s="69">
        <v>0</v>
      </c>
      <c r="V46" s="39">
        <v>0</v>
      </c>
      <c r="W46" s="39">
        <v>0</v>
      </c>
      <c r="X46" s="39">
        <v>0</v>
      </c>
      <c r="Y46" s="39">
        <v>0</v>
      </c>
      <c r="Z46" s="69">
        <v>0</v>
      </c>
      <c r="AA46" s="39">
        <v>0</v>
      </c>
      <c r="AB46" s="39">
        <v>0</v>
      </c>
      <c r="AC46" s="39">
        <v>0</v>
      </c>
      <c r="AD46" s="39">
        <v>0</v>
      </c>
      <c r="AE46" s="69">
        <v>0</v>
      </c>
      <c r="AF46" s="39">
        <v>0</v>
      </c>
      <c r="AG46" s="97">
        <v>0</v>
      </c>
    </row>
    <row r="47" spans="1:34" s="4" customFormat="1" ht="35.25" customHeight="1" x14ac:dyDescent="0.35">
      <c r="A47" s="108"/>
      <c r="B47" s="16" t="s">
        <v>60</v>
      </c>
      <c r="C47" s="16" t="s">
        <v>68</v>
      </c>
      <c r="D47" s="49">
        <v>73.75714499999998</v>
      </c>
      <c r="E47" s="49">
        <v>3.8819549999999996</v>
      </c>
      <c r="F47" s="60">
        <v>5.5456499999999993</v>
      </c>
      <c r="G47" s="20">
        <v>27.728249999999996</v>
      </c>
      <c r="H47" s="50">
        <f t="shared" si="39"/>
        <v>110.91299999999998</v>
      </c>
      <c r="I47" s="38">
        <v>98.342859999999973</v>
      </c>
      <c r="J47" s="38">
        <v>5.1759399999999989</v>
      </c>
      <c r="K47" s="65">
        <v>7.3941999999999997</v>
      </c>
      <c r="L47" s="38">
        <v>36.970999999999997</v>
      </c>
      <c r="M47" s="50">
        <f t="shared" si="40"/>
        <v>147.88399999999996</v>
      </c>
      <c r="N47" s="39">
        <v>0</v>
      </c>
      <c r="O47" s="39">
        <v>0</v>
      </c>
      <c r="P47" s="69">
        <v>0</v>
      </c>
      <c r="Q47" s="39">
        <v>0</v>
      </c>
      <c r="R47" s="39">
        <v>0</v>
      </c>
      <c r="S47" s="39">
        <v>0</v>
      </c>
      <c r="T47" s="39">
        <v>0</v>
      </c>
      <c r="U47" s="69">
        <v>0</v>
      </c>
      <c r="V47" s="39">
        <v>0</v>
      </c>
      <c r="W47" s="39">
        <v>0</v>
      </c>
      <c r="X47" s="39">
        <v>0</v>
      </c>
      <c r="Y47" s="39">
        <v>0</v>
      </c>
      <c r="Z47" s="69">
        <v>0</v>
      </c>
      <c r="AA47" s="39">
        <v>0</v>
      </c>
      <c r="AB47" s="39">
        <v>0</v>
      </c>
      <c r="AC47" s="39">
        <v>0</v>
      </c>
      <c r="AD47" s="39">
        <v>0</v>
      </c>
      <c r="AE47" s="69">
        <v>0</v>
      </c>
      <c r="AF47" s="39">
        <v>0</v>
      </c>
      <c r="AG47" s="97">
        <v>0</v>
      </c>
    </row>
    <row r="48" spans="1:34" s="4" customFormat="1" ht="36.75" customHeight="1" x14ac:dyDescent="0.35">
      <c r="A48" s="108"/>
      <c r="B48" s="16" t="s">
        <v>61</v>
      </c>
      <c r="C48" s="16" t="s">
        <v>68</v>
      </c>
      <c r="D48" s="49">
        <v>196.68571999999995</v>
      </c>
      <c r="E48" s="49">
        <v>10.351879999999998</v>
      </c>
      <c r="F48" s="60">
        <v>14.788399999999999</v>
      </c>
      <c r="G48" s="20">
        <v>73.941999999999993</v>
      </c>
      <c r="H48" s="50">
        <f t="shared" si="39"/>
        <v>295.76799999999992</v>
      </c>
      <c r="I48" s="38">
        <v>172.10000499999998</v>
      </c>
      <c r="J48" s="38">
        <v>9.0578950000000003</v>
      </c>
      <c r="K48" s="65">
        <v>12.93985</v>
      </c>
      <c r="L48" s="38">
        <v>64.699249999999992</v>
      </c>
      <c r="M48" s="50">
        <f t="shared" si="40"/>
        <v>258.79699999999997</v>
      </c>
      <c r="N48" s="39">
        <v>0</v>
      </c>
      <c r="O48" s="39">
        <v>0</v>
      </c>
      <c r="P48" s="69">
        <v>0</v>
      </c>
      <c r="Q48" s="39">
        <v>0</v>
      </c>
      <c r="R48" s="39">
        <v>0</v>
      </c>
      <c r="S48" s="39">
        <v>0</v>
      </c>
      <c r="T48" s="39">
        <v>0</v>
      </c>
      <c r="U48" s="69">
        <v>0</v>
      </c>
      <c r="V48" s="39">
        <v>0</v>
      </c>
      <c r="W48" s="39">
        <v>0</v>
      </c>
      <c r="X48" s="39">
        <v>0</v>
      </c>
      <c r="Y48" s="39">
        <v>0</v>
      </c>
      <c r="Z48" s="69">
        <v>0</v>
      </c>
      <c r="AA48" s="39">
        <v>0</v>
      </c>
      <c r="AB48" s="39">
        <v>0</v>
      </c>
      <c r="AC48" s="39">
        <v>0</v>
      </c>
      <c r="AD48" s="39">
        <v>0</v>
      </c>
      <c r="AE48" s="69">
        <v>0</v>
      </c>
      <c r="AF48" s="39">
        <v>0</v>
      </c>
      <c r="AG48" s="97">
        <v>0</v>
      </c>
    </row>
    <row r="49" spans="1:33" s="4" customFormat="1" ht="34.5" customHeight="1" x14ac:dyDescent="0.35">
      <c r="A49" s="108"/>
      <c r="B49" s="16" t="s">
        <v>27</v>
      </c>
      <c r="C49" s="16" t="s">
        <v>68</v>
      </c>
      <c r="D49" s="49">
        <v>98.342859999999973</v>
      </c>
      <c r="E49" s="49">
        <v>5.1759399999999989</v>
      </c>
      <c r="F49" s="60">
        <v>7.3941999999999997</v>
      </c>
      <c r="G49" s="20">
        <v>36.970999999999997</v>
      </c>
      <c r="H49" s="50">
        <f t="shared" si="39"/>
        <v>147.88399999999996</v>
      </c>
      <c r="I49" s="38">
        <v>98.342859999999973</v>
      </c>
      <c r="J49" s="38">
        <v>5.1759399999999989</v>
      </c>
      <c r="K49" s="65">
        <v>7.3941999999999997</v>
      </c>
      <c r="L49" s="38">
        <v>36.970999999999997</v>
      </c>
      <c r="M49" s="50">
        <f t="shared" si="40"/>
        <v>147.88399999999996</v>
      </c>
      <c r="N49" s="39">
        <v>0</v>
      </c>
      <c r="O49" s="39">
        <v>0</v>
      </c>
      <c r="P49" s="69">
        <v>0</v>
      </c>
      <c r="Q49" s="39">
        <v>0</v>
      </c>
      <c r="R49" s="39">
        <v>0</v>
      </c>
      <c r="S49" s="39">
        <v>0</v>
      </c>
      <c r="T49" s="39">
        <v>0</v>
      </c>
      <c r="U49" s="69">
        <v>0</v>
      </c>
      <c r="V49" s="39">
        <v>0</v>
      </c>
      <c r="W49" s="39">
        <v>0</v>
      </c>
      <c r="X49" s="39">
        <v>0</v>
      </c>
      <c r="Y49" s="39">
        <v>0</v>
      </c>
      <c r="Z49" s="69">
        <v>0</v>
      </c>
      <c r="AA49" s="39">
        <v>0</v>
      </c>
      <c r="AB49" s="39">
        <v>0</v>
      </c>
      <c r="AC49" s="39">
        <v>0</v>
      </c>
      <c r="AD49" s="39">
        <v>0</v>
      </c>
      <c r="AE49" s="69">
        <v>0</v>
      </c>
      <c r="AF49" s="39">
        <v>0</v>
      </c>
      <c r="AG49" s="97">
        <v>0</v>
      </c>
    </row>
    <row r="50" spans="1:33" s="4" customFormat="1" ht="33" customHeight="1" x14ac:dyDescent="0.35">
      <c r="A50" s="108"/>
      <c r="B50" s="16" t="s">
        <v>50</v>
      </c>
      <c r="C50" s="16" t="s">
        <v>68</v>
      </c>
      <c r="D50" s="49">
        <v>221.27143499999994</v>
      </c>
      <c r="E50" s="49">
        <v>11.645864999999999</v>
      </c>
      <c r="F50" s="60">
        <v>16.636949999999999</v>
      </c>
      <c r="G50" s="20">
        <v>83.184749999999994</v>
      </c>
      <c r="H50" s="50">
        <f t="shared" si="39"/>
        <v>332.73899999999992</v>
      </c>
      <c r="I50" s="38">
        <v>24.585714999999993</v>
      </c>
      <c r="J50" s="38">
        <v>1.2939849999999997</v>
      </c>
      <c r="K50" s="65">
        <v>1.8485499999999999</v>
      </c>
      <c r="L50" s="38">
        <v>9.2427499999999991</v>
      </c>
      <c r="M50" s="50">
        <f t="shared" si="40"/>
        <v>36.970999999999989</v>
      </c>
      <c r="N50" s="39">
        <v>0</v>
      </c>
      <c r="O50" s="39">
        <v>0</v>
      </c>
      <c r="P50" s="69">
        <v>0</v>
      </c>
      <c r="Q50" s="39">
        <v>0</v>
      </c>
      <c r="R50" s="39">
        <v>0</v>
      </c>
      <c r="S50" s="39">
        <v>0</v>
      </c>
      <c r="T50" s="39">
        <v>0</v>
      </c>
      <c r="U50" s="69">
        <v>0</v>
      </c>
      <c r="V50" s="39">
        <v>0</v>
      </c>
      <c r="W50" s="39">
        <v>0</v>
      </c>
      <c r="X50" s="39">
        <v>0</v>
      </c>
      <c r="Y50" s="39">
        <v>0</v>
      </c>
      <c r="Z50" s="69">
        <v>0</v>
      </c>
      <c r="AA50" s="39">
        <v>0</v>
      </c>
      <c r="AB50" s="39">
        <v>0</v>
      </c>
      <c r="AC50" s="39">
        <v>0</v>
      </c>
      <c r="AD50" s="39">
        <v>0</v>
      </c>
      <c r="AE50" s="69">
        <v>0</v>
      </c>
      <c r="AF50" s="39">
        <v>0</v>
      </c>
      <c r="AG50" s="97">
        <v>0</v>
      </c>
    </row>
    <row r="51" spans="1:33" s="4" customFormat="1" ht="35.25" customHeight="1" x14ac:dyDescent="0.35">
      <c r="A51" s="108"/>
      <c r="B51" s="16" t="s">
        <v>44</v>
      </c>
      <c r="C51" s="16" t="s">
        <v>68</v>
      </c>
      <c r="D51" s="49">
        <v>122.92857499999995</v>
      </c>
      <c r="E51" s="49">
        <v>6.4699249999999981</v>
      </c>
      <c r="F51" s="60">
        <v>9.2427499999999991</v>
      </c>
      <c r="G51" s="20">
        <v>46.21374999999999</v>
      </c>
      <c r="H51" s="50">
        <f t="shared" si="39"/>
        <v>184.85499999999996</v>
      </c>
      <c r="I51" s="38">
        <v>73.75714499999998</v>
      </c>
      <c r="J51" s="38">
        <v>3.8819549999999996</v>
      </c>
      <c r="K51" s="65">
        <v>5.5456499999999993</v>
      </c>
      <c r="L51" s="38">
        <v>27.728249999999996</v>
      </c>
      <c r="M51" s="50">
        <f t="shared" si="40"/>
        <v>110.91299999999998</v>
      </c>
      <c r="N51" s="39">
        <v>0</v>
      </c>
      <c r="O51" s="39">
        <v>0</v>
      </c>
      <c r="P51" s="69">
        <v>0</v>
      </c>
      <c r="Q51" s="39">
        <v>0</v>
      </c>
      <c r="R51" s="39">
        <v>0</v>
      </c>
      <c r="S51" s="39">
        <v>0</v>
      </c>
      <c r="T51" s="39">
        <v>0</v>
      </c>
      <c r="U51" s="69">
        <v>0</v>
      </c>
      <c r="V51" s="39">
        <v>0</v>
      </c>
      <c r="W51" s="39">
        <v>0</v>
      </c>
      <c r="X51" s="39">
        <v>0</v>
      </c>
      <c r="Y51" s="39">
        <v>0</v>
      </c>
      <c r="Z51" s="69">
        <v>0</v>
      </c>
      <c r="AA51" s="39">
        <v>0</v>
      </c>
      <c r="AB51" s="39">
        <v>0</v>
      </c>
      <c r="AC51" s="39">
        <v>0</v>
      </c>
      <c r="AD51" s="39">
        <v>0</v>
      </c>
      <c r="AE51" s="69">
        <v>0</v>
      </c>
      <c r="AF51" s="39">
        <v>0</v>
      </c>
      <c r="AG51" s="97">
        <v>0</v>
      </c>
    </row>
    <row r="52" spans="1:33" s="4" customFormat="1" ht="35.25" customHeight="1" x14ac:dyDescent="0.35">
      <c r="A52" s="108"/>
      <c r="B52" s="16" t="s">
        <v>25</v>
      </c>
      <c r="C52" s="16" t="s">
        <v>68</v>
      </c>
      <c r="D52" s="49">
        <v>196.68571999999995</v>
      </c>
      <c r="E52" s="49">
        <v>10.351879999999998</v>
      </c>
      <c r="F52" s="60">
        <v>14.788399999999999</v>
      </c>
      <c r="G52" s="20">
        <v>73.941999999999993</v>
      </c>
      <c r="H52" s="50">
        <f t="shared" si="39"/>
        <v>295.76799999999992</v>
      </c>
      <c r="I52" s="38">
        <v>49.171429999999987</v>
      </c>
      <c r="J52" s="38">
        <v>2.5879699999999994</v>
      </c>
      <c r="K52" s="65">
        <v>3.6970999999999998</v>
      </c>
      <c r="L52" s="38">
        <v>18.485499999999998</v>
      </c>
      <c r="M52" s="50">
        <f t="shared" si="40"/>
        <v>73.941999999999979</v>
      </c>
      <c r="N52" s="39">
        <v>0</v>
      </c>
      <c r="O52" s="39">
        <v>0</v>
      </c>
      <c r="P52" s="69">
        <v>0</v>
      </c>
      <c r="Q52" s="39">
        <v>0</v>
      </c>
      <c r="R52" s="39">
        <v>0</v>
      </c>
      <c r="S52" s="39">
        <v>0</v>
      </c>
      <c r="T52" s="39">
        <v>0</v>
      </c>
      <c r="U52" s="69">
        <v>0</v>
      </c>
      <c r="V52" s="39">
        <v>0</v>
      </c>
      <c r="W52" s="39">
        <v>0</v>
      </c>
      <c r="X52" s="39">
        <v>0</v>
      </c>
      <c r="Y52" s="39">
        <v>0</v>
      </c>
      <c r="Z52" s="69">
        <v>0</v>
      </c>
      <c r="AA52" s="39">
        <v>0</v>
      </c>
      <c r="AB52" s="39">
        <v>0</v>
      </c>
      <c r="AC52" s="39">
        <v>0</v>
      </c>
      <c r="AD52" s="39">
        <v>0</v>
      </c>
      <c r="AE52" s="69">
        <v>0</v>
      </c>
      <c r="AF52" s="39">
        <v>0</v>
      </c>
      <c r="AG52" s="97">
        <v>0</v>
      </c>
    </row>
    <row r="53" spans="1:33" s="4" customFormat="1" ht="39" customHeight="1" x14ac:dyDescent="0.35">
      <c r="A53" s="108"/>
      <c r="B53" s="16" t="s">
        <v>48</v>
      </c>
      <c r="C53" s="16" t="s">
        <v>68</v>
      </c>
      <c r="D53" s="49">
        <v>98.342859999999973</v>
      </c>
      <c r="E53" s="49">
        <v>5.1759399999999989</v>
      </c>
      <c r="F53" s="60">
        <v>7.3941999999999997</v>
      </c>
      <c r="G53" s="20">
        <v>36.970999999999997</v>
      </c>
      <c r="H53" s="50">
        <f t="shared" si="39"/>
        <v>147.88399999999996</v>
      </c>
      <c r="I53" s="38">
        <v>147.51428999999999</v>
      </c>
      <c r="J53" s="38">
        <v>7.7639100000000001</v>
      </c>
      <c r="K53" s="65">
        <v>11.0913</v>
      </c>
      <c r="L53" s="38">
        <v>55.456499999999998</v>
      </c>
      <c r="M53" s="50">
        <f t="shared" si="40"/>
        <v>221.82599999999999</v>
      </c>
      <c r="N53" s="39">
        <v>0</v>
      </c>
      <c r="O53" s="39">
        <v>0</v>
      </c>
      <c r="P53" s="69">
        <v>0</v>
      </c>
      <c r="Q53" s="39">
        <v>0</v>
      </c>
      <c r="R53" s="39">
        <v>0</v>
      </c>
      <c r="S53" s="39">
        <v>0</v>
      </c>
      <c r="T53" s="39">
        <v>0</v>
      </c>
      <c r="U53" s="69">
        <v>0</v>
      </c>
      <c r="V53" s="39">
        <v>0</v>
      </c>
      <c r="W53" s="39">
        <v>0</v>
      </c>
      <c r="X53" s="39">
        <v>0</v>
      </c>
      <c r="Y53" s="39">
        <v>0</v>
      </c>
      <c r="Z53" s="69">
        <v>0</v>
      </c>
      <c r="AA53" s="39">
        <v>0</v>
      </c>
      <c r="AB53" s="39">
        <v>0</v>
      </c>
      <c r="AC53" s="39">
        <v>0</v>
      </c>
      <c r="AD53" s="39">
        <v>0</v>
      </c>
      <c r="AE53" s="69">
        <v>0</v>
      </c>
      <c r="AF53" s="39">
        <v>0</v>
      </c>
      <c r="AG53" s="97">
        <v>0</v>
      </c>
    </row>
    <row r="54" spans="1:33" s="4" customFormat="1" ht="38.25" x14ac:dyDescent="0.35">
      <c r="A54" s="108"/>
      <c r="B54" s="16" t="s">
        <v>46</v>
      </c>
      <c r="C54" s="16" t="s">
        <v>68</v>
      </c>
      <c r="D54" s="20">
        <v>0</v>
      </c>
      <c r="E54" s="20">
        <v>0</v>
      </c>
      <c r="F54" s="60">
        <v>0</v>
      </c>
      <c r="G54" s="20">
        <v>0</v>
      </c>
      <c r="H54" s="20">
        <v>0</v>
      </c>
      <c r="I54" s="38">
        <v>122.92857499999998</v>
      </c>
      <c r="J54" s="38">
        <v>6.4699249999999999</v>
      </c>
      <c r="K54" s="65">
        <v>9.2427499999999991</v>
      </c>
      <c r="L54" s="38">
        <v>46.213749999999997</v>
      </c>
      <c r="M54" s="50">
        <f t="shared" si="40"/>
        <v>184.85499999999999</v>
      </c>
      <c r="N54" s="39">
        <v>0</v>
      </c>
      <c r="O54" s="39">
        <v>0</v>
      </c>
      <c r="P54" s="69">
        <v>0</v>
      </c>
      <c r="Q54" s="39">
        <v>0</v>
      </c>
      <c r="R54" s="39">
        <v>0</v>
      </c>
      <c r="S54" s="39">
        <v>0</v>
      </c>
      <c r="T54" s="39">
        <v>0</v>
      </c>
      <c r="U54" s="69">
        <v>0</v>
      </c>
      <c r="V54" s="39">
        <v>0</v>
      </c>
      <c r="W54" s="39">
        <v>0</v>
      </c>
      <c r="X54" s="39">
        <v>0</v>
      </c>
      <c r="Y54" s="39">
        <v>0</v>
      </c>
      <c r="Z54" s="69">
        <v>0</v>
      </c>
      <c r="AA54" s="39">
        <v>0</v>
      </c>
      <c r="AB54" s="39">
        <v>0</v>
      </c>
      <c r="AC54" s="39">
        <v>0</v>
      </c>
      <c r="AD54" s="39">
        <v>0</v>
      </c>
      <c r="AE54" s="69">
        <v>0</v>
      </c>
      <c r="AF54" s="39">
        <v>0</v>
      </c>
      <c r="AG54" s="97">
        <v>0</v>
      </c>
    </row>
    <row r="55" spans="1:33" s="4" customFormat="1" ht="38.25" x14ac:dyDescent="0.35">
      <c r="A55" s="108"/>
      <c r="B55" s="16" t="s">
        <v>62</v>
      </c>
      <c r="C55" s="16" t="s">
        <v>68</v>
      </c>
      <c r="D55" s="20">
        <v>0</v>
      </c>
      <c r="E55" s="20">
        <v>0</v>
      </c>
      <c r="F55" s="60">
        <v>0</v>
      </c>
      <c r="G55" s="20">
        <v>0</v>
      </c>
      <c r="H55" s="20">
        <v>0</v>
      </c>
      <c r="I55" s="38">
        <v>147.51428999999996</v>
      </c>
      <c r="J55" s="38">
        <v>7.7639099999999992</v>
      </c>
      <c r="K55" s="65">
        <v>11.091299999999999</v>
      </c>
      <c r="L55" s="38">
        <v>55.456499999999991</v>
      </c>
      <c r="M55" s="50">
        <f t="shared" si="40"/>
        <v>221.82599999999996</v>
      </c>
      <c r="N55" s="39">
        <v>0</v>
      </c>
      <c r="O55" s="39">
        <v>0</v>
      </c>
      <c r="P55" s="69">
        <v>0</v>
      </c>
      <c r="Q55" s="39">
        <v>0</v>
      </c>
      <c r="R55" s="39">
        <v>0</v>
      </c>
      <c r="S55" s="39">
        <v>0</v>
      </c>
      <c r="T55" s="39">
        <v>0</v>
      </c>
      <c r="U55" s="69">
        <v>0</v>
      </c>
      <c r="V55" s="39">
        <v>0</v>
      </c>
      <c r="W55" s="39">
        <v>0</v>
      </c>
      <c r="X55" s="39">
        <v>0</v>
      </c>
      <c r="Y55" s="39">
        <v>0</v>
      </c>
      <c r="Z55" s="69">
        <v>0</v>
      </c>
      <c r="AA55" s="39">
        <v>0</v>
      </c>
      <c r="AB55" s="39">
        <v>0</v>
      </c>
      <c r="AC55" s="39">
        <v>0</v>
      </c>
      <c r="AD55" s="39">
        <v>0</v>
      </c>
      <c r="AE55" s="69">
        <v>0</v>
      </c>
      <c r="AF55" s="39">
        <v>0</v>
      </c>
      <c r="AG55" s="97">
        <v>0</v>
      </c>
    </row>
    <row r="56" spans="1:33" s="4" customFormat="1" ht="38.25" x14ac:dyDescent="0.35">
      <c r="A56" s="109"/>
      <c r="B56" s="16" t="s">
        <v>63</v>
      </c>
      <c r="C56" s="16" t="s">
        <v>68</v>
      </c>
      <c r="D56" s="20">
        <v>0</v>
      </c>
      <c r="E56" s="20">
        <v>0</v>
      </c>
      <c r="F56" s="60">
        <v>0</v>
      </c>
      <c r="G56" s="20">
        <v>0</v>
      </c>
      <c r="H56" s="20">
        <v>0</v>
      </c>
      <c r="I56" s="38">
        <v>319.61429499999991</v>
      </c>
      <c r="J56" s="38">
        <v>16.821804999999994</v>
      </c>
      <c r="K56" s="65">
        <v>24.031149999999997</v>
      </c>
      <c r="L56" s="38">
        <v>120.15574999999998</v>
      </c>
      <c r="M56" s="50">
        <f t="shared" si="40"/>
        <v>480.62299999999993</v>
      </c>
      <c r="N56" s="39">
        <v>0</v>
      </c>
      <c r="O56" s="39">
        <v>0</v>
      </c>
      <c r="P56" s="69">
        <v>0</v>
      </c>
      <c r="Q56" s="39">
        <v>0</v>
      </c>
      <c r="R56" s="39">
        <v>0</v>
      </c>
      <c r="S56" s="39">
        <v>0</v>
      </c>
      <c r="T56" s="39">
        <v>0</v>
      </c>
      <c r="U56" s="69">
        <v>0</v>
      </c>
      <c r="V56" s="39">
        <v>0</v>
      </c>
      <c r="W56" s="39">
        <v>0</v>
      </c>
      <c r="X56" s="39">
        <v>0</v>
      </c>
      <c r="Y56" s="39">
        <v>0</v>
      </c>
      <c r="Z56" s="69">
        <v>0</v>
      </c>
      <c r="AA56" s="39">
        <v>0</v>
      </c>
      <c r="AB56" s="39">
        <v>0</v>
      </c>
      <c r="AC56" s="39">
        <v>0</v>
      </c>
      <c r="AD56" s="39">
        <v>0</v>
      </c>
      <c r="AE56" s="69">
        <v>0</v>
      </c>
      <c r="AF56" s="39">
        <v>0</v>
      </c>
      <c r="AG56" s="97">
        <v>0</v>
      </c>
    </row>
    <row r="57" spans="1:33" s="4" customFormat="1" ht="19.5" x14ac:dyDescent="0.35">
      <c r="A57" s="91" t="s">
        <v>56</v>
      </c>
      <c r="B57" s="16"/>
      <c r="C57" s="16" t="s">
        <v>68</v>
      </c>
      <c r="D57" s="20">
        <v>0</v>
      </c>
      <c r="E57" s="20">
        <v>0</v>
      </c>
      <c r="F57" s="59">
        <v>0</v>
      </c>
      <c r="G57" s="20">
        <v>0</v>
      </c>
      <c r="H57" s="20">
        <v>0</v>
      </c>
      <c r="I57" s="20">
        <v>0</v>
      </c>
      <c r="J57" s="20">
        <v>0</v>
      </c>
      <c r="K57" s="59">
        <v>0</v>
      </c>
      <c r="L57" s="20">
        <v>0</v>
      </c>
      <c r="M57" s="20">
        <v>0</v>
      </c>
      <c r="N57" s="20">
        <v>0</v>
      </c>
      <c r="O57" s="20">
        <v>0</v>
      </c>
      <c r="P57" s="59">
        <v>0</v>
      </c>
      <c r="Q57" s="20">
        <v>0</v>
      </c>
      <c r="R57" s="20">
        <v>0</v>
      </c>
      <c r="S57" s="20">
        <v>0</v>
      </c>
      <c r="T57" s="20">
        <v>0</v>
      </c>
      <c r="U57" s="59">
        <v>0</v>
      </c>
      <c r="V57" s="20">
        <v>0</v>
      </c>
      <c r="W57" s="20">
        <v>0</v>
      </c>
      <c r="X57" s="20">
        <v>0</v>
      </c>
      <c r="Y57" s="20">
        <v>0</v>
      </c>
      <c r="Z57" s="59">
        <v>0</v>
      </c>
      <c r="AA57" s="20">
        <v>0</v>
      </c>
      <c r="AB57" s="20">
        <v>0</v>
      </c>
      <c r="AC57" s="20">
        <v>0</v>
      </c>
      <c r="AD57" s="20">
        <v>0</v>
      </c>
      <c r="AE57" s="59">
        <v>0</v>
      </c>
      <c r="AF57" s="20">
        <v>0</v>
      </c>
      <c r="AG57" s="86">
        <v>0</v>
      </c>
    </row>
    <row r="58" spans="1:33" s="3" customFormat="1" ht="30" customHeight="1" x14ac:dyDescent="0.3">
      <c r="A58" s="98" t="s">
        <v>20</v>
      </c>
      <c r="B58" s="5"/>
      <c r="C58" s="5" t="s">
        <v>68</v>
      </c>
      <c r="D58" s="24">
        <f>D59</f>
        <v>2166</v>
      </c>
      <c r="E58" s="24">
        <f t="shared" ref="E58:AG58" si="41">E59</f>
        <v>114</v>
      </c>
      <c r="F58" s="63">
        <f t="shared" si="41"/>
        <v>120</v>
      </c>
      <c r="G58" s="24">
        <f t="shared" si="41"/>
        <v>0</v>
      </c>
      <c r="H58" s="24">
        <f t="shared" si="41"/>
        <v>2400</v>
      </c>
      <c r="I58" s="24">
        <f t="shared" si="41"/>
        <v>0</v>
      </c>
      <c r="J58" s="24">
        <f t="shared" si="41"/>
        <v>0</v>
      </c>
      <c r="K58" s="63">
        <f t="shared" si="41"/>
        <v>0</v>
      </c>
      <c r="L58" s="24">
        <f t="shared" si="41"/>
        <v>0</v>
      </c>
      <c r="M58" s="24">
        <f t="shared" si="41"/>
        <v>0</v>
      </c>
      <c r="N58" s="24">
        <f t="shared" si="41"/>
        <v>0</v>
      </c>
      <c r="O58" s="24">
        <f t="shared" si="41"/>
        <v>0</v>
      </c>
      <c r="P58" s="63">
        <f t="shared" si="41"/>
        <v>0</v>
      </c>
      <c r="Q58" s="24">
        <f t="shared" si="41"/>
        <v>0</v>
      </c>
      <c r="R58" s="24">
        <f>R59</f>
        <v>0</v>
      </c>
      <c r="S58" s="24">
        <f t="shared" si="41"/>
        <v>0</v>
      </c>
      <c r="T58" s="24">
        <f t="shared" si="41"/>
        <v>0</v>
      </c>
      <c r="U58" s="63">
        <f t="shared" si="41"/>
        <v>0</v>
      </c>
      <c r="V58" s="24">
        <f t="shared" si="41"/>
        <v>0</v>
      </c>
      <c r="W58" s="24">
        <f t="shared" si="41"/>
        <v>0</v>
      </c>
      <c r="X58" s="24">
        <f t="shared" si="41"/>
        <v>0</v>
      </c>
      <c r="Y58" s="24">
        <f t="shared" si="41"/>
        <v>0</v>
      </c>
      <c r="Z58" s="63">
        <f t="shared" si="41"/>
        <v>0</v>
      </c>
      <c r="AA58" s="24">
        <f t="shared" si="41"/>
        <v>0</v>
      </c>
      <c r="AB58" s="24">
        <f t="shared" si="41"/>
        <v>0</v>
      </c>
      <c r="AC58" s="24">
        <f t="shared" si="41"/>
        <v>0</v>
      </c>
      <c r="AD58" s="24">
        <f t="shared" si="41"/>
        <v>0</v>
      </c>
      <c r="AE58" s="63">
        <f t="shared" si="41"/>
        <v>0</v>
      </c>
      <c r="AF58" s="24">
        <f t="shared" si="41"/>
        <v>0</v>
      </c>
      <c r="AG58" s="94">
        <f t="shared" si="41"/>
        <v>0</v>
      </c>
    </row>
    <row r="59" spans="1:33" s="40" customFormat="1" ht="100.5" customHeight="1" x14ac:dyDescent="0.35">
      <c r="A59" s="90" t="s">
        <v>65</v>
      </c>
      <c r="B59" s="15"/>
      <c r="C59" s="15" t="s">
        <v>68</v>
      </c>
      <c r="D59" s="51">
        <f>D60</f>
        <v>2166</v>
      </c>
      <c r="E59" s="51">
        <f t="shared" ref="E59:AG59" si="42">E60</f>
        <v>114</v>
      </c>
      <c r="F59" s="64">
        <f t="shared" si="42"/>
        <v>120</v>
      </c>
      <c r="G59" s="51">
        <f t="shared" si="42"/>
        <v>0</v>
      </c>
      <c r="H59" s="51">
        <f t="shared" si="42"/>
        <v>2400</v>
      </c>
      <c r="I59" s="51">
        <f t="shared" si="42"/>
        <v>0</v>
      </c>
      <c r="J59" s="51">
        <f t="shared" si="42"/>
        <v>0</v>
      </c>
      <c r="K59" s="64">
        <f t="shared" si="42"/>
        <v>0</v>
      </c>
      <c r="L59" s="51">
        <f t="shared" si="42"/>
        <v>0</v>
      </c>
      <c r="M59" s="51">
        <f t="shared" si="42"/>
        <v>0</v>
      </c>
      <c r="N59" s="51">
        <f t="shared" si="42"/>
        <v>0</v>
      </c>
      <c r="O59" s="51">
        <f t="shared" si="42"/>
        <v>0</v>
      </c>
      <c r="P59" s="64">
        <f t="shared" si="42"/>
        <v>0</v>
      </c>
      <c r="Q59" s="51">
        <f t="shared" si="42"/>
        <v>0</v>
      </c>
      <c r="R59" s="51">
        <f t="shared" si="42"/>
        <v>0</v>
      </c>
      <c r="S59" s="51">
        <f t="shared" si="42"/>
        <v>0</v>
      </c>
      <c r="T59" s="51">
        <f t="shared" si="42"/>
        <v>0</v>
      </c>
      <c r="U59" s="64">
        <f t="shared" si="42"/>
        <v>0</v>
      </c>
      <c r="V59" s="51">
        <f t="shared" si="42"/>
        <v>0</v>
      </c>
      <c r="W59" s="51">
        <f t="shared" si="42"/>
        <v>0</v>
      </c>
      <c r="X59" s="51">
        <f t="shared" si="42"/>
        <v>0</v>
      </c>
      <c r="Y59" s="51">
        <f t="shared" si="42"/>
        <v>0</v>
      </c>
      <c r="Z59" s="64">
        <f t="shared" si="42"/>
        <v>0</v>
      </c>
      <c r="AA59" s="51">
        <f t="shared" si="42"/>
        <v>0</v>
      </c>
      <c r="AB59" s="51">
        <f t="shared" si="42"/>
        <v>0</v>
      </c>
      <c r="AC59" s="51">
        <f t="shared" si="42"/>
        <v>0</v>
      </c>
      <c r="AD59" s="51">
        <f t="shared" si="42"/>
        <v>0</v>
      </c>
      <c r="AE59" s="64">
        <f t="shared" si="42"/>
        <v>0</v>
      </c>
      <c r="AF59" s="51">
        <f t="shared" si="42"/>
        <v>0</v>
      </c>
      <c r="AG59" s="99">
        <f t="shared" si="42"/>
        <v>0</v>
      </c>
    </row>
    <row r="60" spans="1:33" ht="57.75" customHeight="1" x14ac:dyDescent="0.3">
      <c r="A60" s="87" t="s">
        <v>64</v>
      </c>
      <c r="B60" s="14" t="s">
        <v>21</v>
      </c>
      <c r="C60" s="14" t="s">
        <v>68</v>
      </c>
      <c r="D60" s="21">
        <v>2166</v>
      </c>
      <c r="E60" s="21">
        <v>114</v>
      </c>
      <c r="F60" s="60">
        <v>120</v>
      </c>
      <c r="G60" s="21">
        <v>0</v>
      </c>
      <c r="H60" s="21">
        <f>SUM(D60:G60)</f>
        <v>2400</v>
      </c>
      <c r="I60" s="21">
        <v>0</v>
      </c>
      <c r="J60" s="21">
        <v>0</v>
      </c>
      <c r="K60" s="60">
        <v>0</v>
      </c>
      <c r="L60" s="21">
        <v>0</v>
      </c>
      <c r="M60" s="21">
        <v>0</v>
      </c>
      <c r="N60" s="21">
        <v>0</v>
      </c>
      <c r="O60" s="21">
        <v>0</v>
      </c>
      <c r="P60" s="60">
        <v>0</v>
      </c>
      <c r="Q60" s="21">
        <v>0</v>
      </c>
      <c r="R60" s="21">
        <v>0</v>
      </c>
      <c r="S60" s="21">
        <v>0</v>
      </c>
      <c r="T60" s="21">
        <v>0</v>
      </c>
      <c r="U60" s="60">
        <v>0</v>
      </c>
      <c r="V60" s="21">
        <v>0</v>
      </c>
      <c r="W60" s="21">
        <v>0</v>
      </c>
      <c r="X60" s="21">
        <v>0</v>
      </c>
      <c r="Y60" s="21">
        <v>0</v>
      </c>
      <c r="Z60" s="60">
        <v>0</v>
      </c>
      <c r="AA60" s="21">
        <v>0</v>
      </c>
      <c r="AB60" s="21">
        <v>0</v>
      </c>
      <c r="AC60" s="21">
        <v>0</v>
      </c>
      <c r="AD60" s="21">
        <v>0</v>
      </c>
      <c r="AE60" s="60">
        <v>0</v>
      </c>
      <c r="AF60" s="21">
        <v>0</v>
      </c>
      <c r="AG60" s="88">
        <v>0</v>
      </c>
    </row>
    <row r="61" spans="1:33" ht="26.25" customHeight="1" x14ac:dyDescent="0.3"/>
    <row r="62" spans="1:33" s="4" customFormat="1" ht="20.25" customHeight="1" x14ac:dyDescent="0.3">
      <c r="B62" s="17"/>
      <c r="C62" s="17"/>
      <c r="D62" s="106"/>
      <c r="E62" s="106"/>
      <c r="F62" s="106"/>
      <c r="G62" s="106"/>
      <c r="H62" s="106"/>
      <c r="I62" s="106"/>
      <c r="J62" s="7"/>
      <c r="K62" s="7"/>
      <c r="L62" s="7"/>
      <c r="M62" s="8"/>
      <c r="N62" s="7"/>
      <c r="O62" s="7"/>
      <c r="P62" s="7"/>
      <c r="R62" s="9"/>
      <c r="S62" s="7"/>
      <c r="T62" s="7"/>
      <c r="U62" s="7"/>
      <c r="W62" s="9"/>
      <c r="X62" s="7"/>
      <c r="Y62" s="7"/>
      <c r="Z62" s="7"/>
      <c r="AB62" s="9"/>
      <c r="AC62" s="7"/>
      <c r="AD62" s="7"/>
      <c r="AE62" s="7"/>
      <c r="AG62" s="9"/>
    </row>
    <row r="65" spans="1:1" x14ac:dyDescent="0.3">
      <c r="A65" s="10"/>
    </row>
  </sheetData>
  <mergeCells count="13">
    <mergeCell ref="AC5:AG5"/>
    <mergeCell ref="A4:A6"/>
    <mergeCell ref="B4:B6"/>
    <mergeCell ref="D4:AG4"/>
    <mergeCell ref="D5:H5"/>
    <mergeCell ref="I5:M5"/>
    <mergeCell ref="N5:R5"/>
    <mergeCell ref="D62:I62"/>
    <mergeCell ref="A44:A56"/>
    <mergeCell ref="B2:I2"/>
    <mergeCell ref="S5:W5"/>
    <mergeCell ref="X5:AB5"/>
    <mergeCell ref="C4:C6"/>
  </mergeCells>
  <pageMargins left="0.19685039370078741" right="0.19685039370078741" top="0.19685039370078741" bottom="0.19685039370078741" header="0.31496062992125984" footer="0.31496062992125984"/>
  <pageSetup paperSize="9" scale="18" fitToWidth="5" fitToHeight="1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2019-07-23T12:27:12Z</dcterms:modified>
</cp:coreProperties>
</file>